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456" activeTab="0"/>
  </bookViews>
  <sheets>
    <sheet name="Oslavany Dědičná štola1998-2001" sheetId="1" r:id="rId1"/>
    <sheet name="DŠ-OSL 2002" sheetId="2" r:id="rId2"/>
    <sheet name="DŠ-OSL - 2003" sheetId="3" r:id="rId3"/>
    <sheet name="DŠ-OSL - 200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'[1]LOSK'!#REF!</definedName>
    <definedName name="__123Graph_A501" hidden="1">'[6]SO4'!$C$12:$AF$12</definedName>
    <definedName name="__123Graph_A501A" hidden="1">'[4]501A'!$D$24:$D$27</definedName>
    <definedName name="__123Graph_A501AU" hidden="1">'[4]501A'!$F$24:$F$27</definedName>
    <definedName name="__123Graph_A502" hidden="1">'[6]SO4'!$C$14:$AF$14</definedName>
    <definedName name="__123Graph_A503" hidden="1">'[6]SO4'!$C$17:$AF$17</definedName>
    <definedName name="__123Graph_A504" hidden="1">'[6]SO4'!$C$20:$AF$20</definedName>
    <definedName name="__123Graph_A504A" hidden="1">'[5]504A'!$E$27:$E$38</definedName>
    <definedName name="__123Graph_A504AU" hidden="1">'[5]504A'!$H$27:$H$38</definedName>
    <definedName name="__123Graph_A504CU" hidden="1">'[5]504C'!$H$27:$H$38</definedName>
    <definedName name="__123Graph_A505" hidden="1">'[6]SO4'!$C$23:$AF$23</definedName>
    <definedName name="__123Graph_A507" hidden="1">'[6]SO4'!$C$25:$AF$25</definedName>
    <definedName name="__123Graph_A507A" hidden="1">'[5]507B'!$F$30:$F$32</definedName>
    <definedName name="__123Graph_A507AU" hidden="1">'[5]507B'!$I$30:$I$32</definedName>
    <definedName name="__123Graph_A508" hidden="1">'[6]SO4'!$C$27:$AF$27</definedName>
    <definedName name="__123Graph_A508A" hidden="1">'[5]508A'!$E$27:$E$38</definedName>
    <definedName name="__123Graph_A508AU" hidden="1">'[5]508A'!$H$27:$H$38</definedName>
    <definedName name="__123Graph_A509" hidden="1">'[6]SO4'!$C$29:$AF$29</definedName>
    <definedName name="__123Graph_A510" hidden="1">'[6]SO4'!$C$33:$AF$33</definedName>
    <definedName name="__123Graph_A511" hidden="1">'[6]SO4'!$C$35:$AF$35</definedName>
    <definedName name="__123Graph_A512" hidden="1">'[6]SO4'!$C$37:$AF$37</definedName>
    <definedName name="__123Graph_A512A" hidden="1">'[5]512A'!$E$30:$E$33</definedName>
    <definedName name="__123Graph_A512AU" hidden="1">'[5]512A'!$H$30:$H$33</definedName>
    <definedName name="__123Graph_A513" hidden="1">'[6]SO4'!$C$39:$AF$39</definedName>
    <definedName name="__123Graph_A513A" hidden="1">'[5]513A'!$E$29:$E$30</definedName>
    <definedName name="__123Graph_A513AU" hidden="1">'[5]513A'!$G$29:$G$30</definedName>
    <definedName name="__123Graph_A514" hidden="1">'[5]514'!$E$30:$E$41</definedName>
    <definedName name="__123Graph_A514U" hidden="1">'[5]514'!$G$30:$G$41</definedName>
    <definedName name="__123Graph_A514,515" hidden="1">'[6]SO4'!$C$41:$AF$41</definedName>
    <definedName name="__123Graph_ADV_MN" localSheetId="2" hidden="1">'DŠ-OSL - 2003'!#REF!</definedName>
    <definedName name="__123Graph_ADV_MN" localSheetId="3" hidden="1">'DŠ-OSL - 2004'!#REF!</definedName>
    <definedName name="__123Graph_ADV_MN" hidden="1">'DŠ-OSL 2002'!#REF!</definedName>
    <definedName name="__123Graph_ADV_RA" localSheetId="2" hidden="1">'DŠ-OSL - 2003'!#REF!</definedName>
    <definedName name="__123Graph_ADV_RA" localSheetId="3" hidden="1">'DŠ-OSL - 2004'!#REF!</definedName>
    <definedName name="__123Graph_ADV_RA" hidden="1">'DŠ-OSL 2002'!#REF!</definedName>
    <definedName name="__123Graph_ADV_RL" localSheetId="2" hidden="1">'DŠ-OSL - 2003'!$N$16:$N$35</definedName>
    <definedName name="__123Graph_ADV_RL" localSheetId="3" hidden="1">'DŠ-OSL - 2004'!$N$16:$N$33</definedName>
    <definedName name="__123Graph_ADV_RL" hidden="1">'DŠ-OSL 2002'!$I$16:$I$29</definedName>
    <definedName name="__123Graph_ADV_U" localSheetId="2" hidden="1">'DŠ-OSL - 2003'!$K$16:$K$35</definedName>
    <definedName name="__123Graph_ADV_U" localSheetId="3" hidden="1">'DŠ-OSL - 2004'!$K$16:$K$33</definedName>
    <definedName name="__123Graph_ADV_U" hidden="1">'DŠ-OSL 2002'!$H$16:$H$29</definedName>
    <definedName name="__123Graph_AGraf1A" hidden="1">#REF!</definedName>
    <definedName name="__123Graph_AGraf1AA" hidden="1">#REF!</definedName>
    <definedName name="__123Graph_AGraf1B" hidden="1">#REF!</definedName>
    <definedName name="__123Graph_AGraf1C" hidden="1">#REF!</definedName>
    <definedName name="__123Graph_AGraf1D" hidden="1">#REF!</definedName>
    <definedName name="__123Graph_AGraf1E" hidden="1">#REF!</definedName>
    <definedName name="__123Graph_AGraf1F" hidden="1">#REF!</definedName>
    <definedName name="__123Graph_AGraf1G" hidden="1">#REF!</definedName>
    <definedName name="__123Graph_AGraf1I" hidden="1">#REF!</definedName>
    <definedName name="__123Graph_AGraf1J" hidden="1">#REF!</definedName>
    <definedName name="__123Graph_AGraf1K" hidden="1">#REF!</definedName>
    <definedName name="__123Graph_AGraf1L" hidden="1">#REF!</definedName>
    <definedName name="__123Graph_AGraf1M" hidden="1">#REF!</definedName>
    <definedName name="__123Graph_AGraf1N" hidden="1">#REF!</definedName>
    <definedName name="__123Graph_AGraf1P" hidden="1">#REF!</definedName>
    <definedName name="__123Graph_AGraf1Q" hidden="1">#REF!</definedName>
    <definedName name="__123Graph_AGraf1R" hidden="1">#REF!</definedName>
    <definedName name="__123Graph_AGraf1S" hidden="1">#REF!</definedName>
    <definedName name="__123Graph_AGraf1T" hidden="1">#REF!</definedName>
    <definedName name="__123Graph_AGraf1U" hidden="1">#REF!</definedName>
    <definedName name="__123Graph_AGraf1V" hidden="1">#REF!</definedName>
    <definedName name="__123Graph_AGraf1W" hidden="1">#REF!</definedName>
    <definedName name="__123Graph_AGraf1X" hidden="1">#REF!</definedName>
    <definedName name="__123Graph_AGraf1Y" hidden="1">#REF!</definedName>
    <definedName name="__123Graph_AGraf1Z" hidden="1">#REF!</definedName>
    <definedName name="__123Graph_AGraf2A" hidden="1">#REF!</definedName>
    <definedName name="__123Graph_AGraf2AA" hidden="1">#REF!</definedName>
    <definedName name="__123Graph_AGraf2B" hidden="1">#REF!</definedName>
    <definedName name="__123Graph_AGraf2C" hidden="1">#REF!</definedName>
    <definedName name="__123Graph_AGraf2D" hidden="1">#REF!</definedName>
    <definedName name="__123Graph_AGraf2E" hidden="1">#REF!</definedName>
    <definedName name="__123Graph_AGraf2F" hidden="1">#REF!</definedName>
    <definedName name="__123Graph_AGraf2G" hidden="1">#REF!</definedName>
    <definedName name="__123Graph_AGraf2I" hidden="1">#REF!</definedName>
    <definedName name="__123Graph_AGraf2J" hidden="1">#REF!</definedName>
    <definedName name="__123Graph_AGraf2K" hidden="1">#REF!</definedName>
    <definedName name="__123Graph_AGraf2L" hidden="1">#REF!</definedName>
    <definedName name="__123Graph_AGraf2M" hidden="1">#REF!</definedName>
    <definedName name="__123Graph_AGraf2N" hidden="1">#REF!</definedName>
    <definedName name="__123Graph_AGraf2P" hidden="1">#REF!</definedName>
    <definedName name="__123Graph_AGraf2Q" hidden="1">#REF!</definedName>
    <definedName name="__123Graph_AGraf2R" hidden="1">#REF!</definedName>
    <definedName name="__123Graph_AGraf2S" hidden="1">#REF!</definedName>
    <definedName name="__123Graph_AGraf2T" hidden="1">#REF!</definedName>
    <definedName name="__123Graph_AGraf2U" hidden="1">#REF!</definedName>
    <definedName name="__123Graph_AGraf2V" hidden="1">#REF!</definedName>
    <definedName name="__123Graph_AGraf2W" hidden="1">#REF!</definedName>
    <definedName name="__123Graph_AGraf2X" hidden="1">#REF!</definedName>
    <definedName name="__123Graph_AGraf2Y" hidden="1">#REF!</definedName>
    <definedName name="__123Graph_AGraf2Z" hidden="1">#REF!</definedName>
    <definedName name="__123Graph_AHLADINY-1994" hidden="1">'[5]Průměr'!$AH$13:$AH$45</definedName>
    <definedName name="__123Graph_AIV=1" hidden="1">'[2]IV=1.'!#REF!</definedName>
    <definedName name="__123Graph_AIV=1U" hidden="1">'[2]IV=1.'!#REF!</definedName>
    <definedName name="__123Graph_ASO4-1994" hidden="1">'[5]Průměr'!$E$13:$E$45</definedName>
    <definedName name="__123Graph_AU-1994" hidden="1">'[5]Průměr'!$G$13:$G$45</definedName>
    <definedName name="__123Graph_AURAJ13" localSheetId="2" hidden="1">'DŠ-OSL - 2003'!#REF!</definedName>
    <definedName name="__123Graph_AURAJ13" localSheetId="3" hidden="1">'DŠ-OSL - 2004'!#REF!</definedName>
    <definedName name="__123Graph_AURAJ13" hidden="1">'DŠ-OSL 2002'!#REF!</definedName>
    <definedName name="__123Graph_B" localSheetId="2" hidden="1">'DŠ-OSL - 2003'!$B$16:$B$35</definedName>
    <definedName name="__123Graph_B" localSheetId="3" hidden="1">'DŠ-OSL - 2004'!$B$16:$B$33</definedName>
    <definedName name="__123Graph_B" hidden="1">'DŠ-OSL 2002'!$B$16:$B$33</definedName>
    <definedName name="__123Graph_B501" hidden="1">'[6]SO4'!$C$13:$AF$13</definedName>
    <definedName name="__123Graph_B501A" hidden="1">'[4]501A'!$E$24:$E$27</definedName>
    <definedName name="__123Graph_B502" hidden="1">'[6]SO4'!$C$15:$AF$15</definedName>
    <definedName name="__123Graph_B503" hidden="1">'[6]SO4'!$C$18:$AF$18</definedName>
    <definedName name="__123Graph_B504" hidden="1">'[6]SO4'!$C$21:$AF$21</definedName>
    <definedName name="__123Graph_B504A" hidden="1">'[5]504A'!$F$27:$F$38</definedName>
    <definedName name="__123Graph_B505" hidden="1">'[6]SO4'!$C$24:$AF$24</definedName>
    <definedName name="__123Graph_B507" hidden="1">'[6]SO4'!$C$26:$AF$26</definedName>
    <definedName name="__123Graph_B507A" hidden="1">'[5]507B'!$G$30:$G$32</definedName>
    <definedName name="__123Graph_B508" hidden="1">'[6]SO4'!$C$28:$AF$28</definedName>
    <definedName name="__123Graph_B508A" hidden="1">'[5]508A'!$F$27:$F$38</definedName>
    <definedName name="__123Graph_B509" hidden="1">'[6]SO4'!$C$30:$AF$30</definedName>
    <definedName name="__123Graph_B510" hidden="1">'[6]SO4'!$C$34:$AF$34</definedName>
    <definedName name="__123Graph_B511" hidden="1">'[6]SO4'!$C$36:$AF$36</definedName>
    <definedName name="__123Graph_B512" hidden="1">'[6]SO4'!$C$38:$AF$38</definedName>
    <definedName name="__123Graph_B512A" hidden="1">'[5]512A'!$F$30:$F$33</definedName>
    <definedName name="__123Graph_B513" hidden="1">'[6]SO4'!$C$40:$AF$40</definedName>
    <definedName name="__123Graph_B513A" hidden="1">'[5]513A'!$F$29:$F$30</definedName>
    <definedName name="__123Graph_B514" hidden="1">'[5]514'!$F$30:$F$41</definedName>
    <definedName name="__123Graph_B514,515" hidden="1">'[6]SO4'!$C$48:$AF$48</definedName>
    <definedName name="__123Graph_BGraf1A" hidden="1">#REF!</definedName>
    <definedName name="__123Graph_BGraf1AA" hidden="1">#REF!</definedName>
    <definedName name="__123Graph_BGraf1B" hidden="1">#REF!</definedName>
    <definedName name="__123Graph_BGraf1C" hidden="1">#REF!</definedName>
    <definedName name="__123Graph_BGraf1D" hidden="1">#REF!</definedName>
    <definedName name="__123Graph_BGraf1E" hidden="1">#REF!</definedName>
    <definedName name="__123Graph_BGraf1F" hidden="1">#REF!</definedName>
    <definedName name="__123Graph_BGraf1G" hidden="1">#REF!</definedName>
    <definedName name="__123Graph_BGraf1I" hidden="1">#REF!</definedName>
    <definedName name="__123Graph_BGraf1J" hidden="1">#REF!</definedName>
    <definedName name="__123Graph_BGraf1K" hidden="1">#REF!</definedName>
    <definedName name="__123Graph_BGraf1L" hidden="1">#REF!</definedName>
    <definedName name="__123Graph_BGraf1M" hidden="1">#REF!</definedName>
    <definedName name="__123Graph_BGraf1N" hidden="1">#REF!</definedName>
    <definedName name="__123Graph_BGraf1P" hidden="1">#REF!</definedName>
    <definedName name="__123Graph_BGraf1Q" hidden="1">#REF!</definedName>
    <definedName name="__123Graph_BGraf1R" hidden="1">#REF!</definedName>
    <definedName name="__123Graph_BGraf1S" hidden="1">#REF!</definedName>
    <definedName name="__123Graph_BGraf1T" hidden="1">#REF!</definedName>
    <definedName name="__123Graph_BGraf1U" hidden="1">#REF!</definedName>
    <definedName name="__123Graph_BGraf1V" hidden="1">#REF!</definedName>
    <definedName name="__123Graph_BGraf1W" hidden="1">#REF!</definedName>
    <definedName name="__123Graph_BGraf1X" hidden="1">#REF!</definedName>
    <definedName name="__123Graph_BGraf1Y" hidden="1">#REF!</definedName>
    <definedName name="__123Graph_BGraf1Z" hidden="1">#REF!</definedName>
    <definedName name="__123Graph_BURAJ13" localSheetId="2" hidden="1">'DŠ-OSL - 2003'!$K$16:$K$35</definedName>
    <definedName name="__123Graph_BURAJ13" localSheetId="3" hidden="1">'DŠ-OSL - 2004'!$K$16:$K$33</definedName>
    <definedName name="__123Graph_BURAJ13" hidden="1">'DŠ-OSL 2002'!$H$16:$H$29</definedName>
    <definedName name="__123Graph_C" localSheetId="2" hidden="1">'DŠ-OSL - 2003'!$C$16:$C$35</definedName>
    <definedName name="__123Graph_C" localSheetId="3" hidden="1">'DŠ-OSL - 2004'!$C$16:$C$33</definedName>
    <definedName name="__123Graph_C" hidden="1">'DŠ-OSL 2002'!$C$16:$C$33</definedName>
    <definedName name="__123Graph_C502" hidden="1">'[6]SO4'!$C$16:$AF$16</definedName>
    <definedName name="__123Graph_C503" hidden="1">'[6]SO4'!$C$19:$AF$19</definedName>
    <definedName name="__123Graph_C504" hidden="1">'[6]SO4'!$C$22:$AF$22</definedName>
    <definedName name="__123Graph_C509" hidden="1">'[6]SO4'!$C$31:$AF$31</definedName>
    <definedName name="__123Graph_D" localSheetId="2" hidden="1">'DŠ-OSL - 2003'!$G$16:$G$35</definedName>
    <definedName name="__123Graph_D" localSheetId="3" hidden="1">'DŠ-OSL - 2004'!$G$16:$G$33</definedName>
    <definedName name="__123Graph_D" hidden="1">'DŠ-OSL 2002'!$E$16:$E$33</definedName>
    <definedName name="__123Graph_D509" hidden="1">'[6]SO4'!$C$32:$AF$32</definedName>
    <definedName name="__123Graph_DU-1994" hidden="1">'[5]Průměr'!$AJ$13:$AJ$45</definedName>
    <definedName name="__123Graph_E" localSheetId="2" hidden="1">'DŠ-OSL - 2003'!#REF!</definedName>
    <definedName name="__123Graph_E" localSheetId="3" hidden="1">'DŠ-OSL - 2004'!#REF!</definedName>
    <definedName name="__123Graph_E" hidden="1">'DŠ-OSL 2002'!#REF!</definedName>
    <definedName name="__123Graph_F" localSheetId="2" hidden="1">'DŠ-OSL - 2003'!$K$16:$K$35</definedName>
    <definedName name="__123Graph_F" localSheetId="3" hidden="1">'DŠ-OSL - 2004'!$K$16:$K$33</definedName>
    <definedName name="__123Graph_F" hidden="1">'DŠ-OSL 2002'!$H$16:$H$33</definedName>
    <definedName name="__123Graph_X501" hidden="1">'[6]SO4'!$C$11:$AF$11</definedName>
    <definedName name="__123Graph_X502" hidden="1">'[6]SO4'!$C$11:$AF$11</definedName>
    <definedName name="__123Graph_X503" hidden="1">'[6]SO4'!$C$11:$AF$11</definedName>
    <definedName name="__123Graph_X504" hidden="1">'[6]SO4'!$C$11:$AF$11</definedName>
    <definedName name="__123Graph_X505" hidden="1">'[6]SO4'!$C$11:$AF$11</definedName>
    <definedName name="__123Graph_X507" hidden="1">'[6]SO4'!$C$11:$AF$11</definedName>
    <definedName name="__123Graph_X508" hidden="1">'[6]SO4'!$C$11:$AF$11</definedName>
    <definedName name="__123Graph_X509" hidden="1">'[6]SO4'!$C$11:$AF$11</definedName>
    <definedName name="__123Graph_X510" hidden="1">'[6]SO4'!$C$11:$AF$11</definedName>
    <definedName name="__123Graph_X511" hidden="1">'[6]SO4'!$C$11:$AF$11</definedName>
    <definedName name="__123Graph_X512" hidden="1">'[6]SO4'!$C$11:$AF$11</definedName>
    <definedName name="__123Graph_X513" hidden="1">'[6]SO4'!$C$11:$AF$11</definedName>
    <definedName name="__123Graph_X514,515" hidden="1">'[6]SO4'!$C$11:$AF$11</definedName>
    <definedName name="__123Graph_XGraf1A" hidden="1">#REF!</definedName>
    <definedName name="__123Graph_XGraf1AA" hidden="1">#REF!</definedName>
    <definedName name="__123Graph_XGraf1B" hidden="1">#REF!</definedName>
    <definedName name="__123Graph_XGraf1C" hidden="1">#REF!</definedName>
    <definedName name="__123Graph_XGraf1D" hidden="1">#REF!</definedName>
    <definedName name="__123Graph_XGraf1E" hidden="1">#REF!</definedName>
    <definedName name="__123Graph_XGraf1F" hidden="1">#REF!</definedName>
    <definedName name="__123Graph_XGraf1G" hidden="1">#REF!</definedName>
    <definedName name="__123Graph_XGraf1H" hidden="1">#REF!</definedName>
    <definedName name="__123Graph_XGraf1I" hidden="1">#REF!</definedName>
    <definedName name="__123Graph_XGraf1J" hidden="1">#REF!</definedName>
    <definedName name="__123Graph_XGraf1K" hidden="1">#REF!</definedName>
    <definedName name="__123Graph_XGraf1L" hidden="1">#REF!</definedName>
    <definedName name="__123Graph_XGraf1M" hidden="1">#REF!</definedName>
    <definedName name="__123Graph_XGraf1N" hidden="1">#REF!</definedName>
    <definedName name="__123Graph_XGraf1P" hidden="1">#REF!</definedName>
    <definedName name="__123Graph_XGraf1Q" hidden="1">#REF!</definedName>
    <definedName name="__123Graph_XGraf1R" hidden="1">#REF!</definedName>
    <definedName name="__123Graph_XGraf1S" hidden="1">#REF!</definedName>
    <definedName name="__123Graph_XGraf1T" hidden="1">#REF!</definedName>
    <definedName name="__123Graph_XGraf1U" hidden="1">#REF!</definedName>
    <definedName name="__123Graph_XGraf1V" hidden="1">#REF!</definedName>
    <definedName name="__123Graph_XGraf1W" hidden="1">#REF!</definedName>
    <definedName name="__123Graph_XGraf1X" hidden="1">#REF!</definedName>
    <definedName name="__123Graph_XGraf1Y" hidden="1">#REF!</definedName>
    <definedName name="__123Graph_XGraf1Z" hidden="1">#REF!</definedName>
    <definedName name="__123Graph_XGraf2A" hidden="1">#REF!</definedName>
    <definedName name="__123Graph_XGraf2AA" hidden="1">#REF!</definedName>
    <definedName name="__123Graph_XGraf2B" hidden="1">#REF!</definedName>
    <definedName name="__123Graph_XGraf2C" hidden="1">#REF!</definedName>
    <definedName name="__123Graph_XGraf2D" hidden="1">#REF!</definedName>
    <definedName name="__123Graph_XGraf2E" hidden="1">#REF!</definedName>
    <definedName name="__123Graph_XGraf2F" hidden="1">#REF!</definedName>
    <definedName name="__123Graph_XGraf2G" hidden="1">#REF!</definedName>
    <definedName name="__123Graph_XGraf2I" hidden="1">#REF!</definedName>
    <definedName name="__123Graph_XGraf2J" hidden="1">#REF!</definedName>
    <definedName name="__123Graph_XGraf2K" hidden="1">#REF!</definedName>
    <definedName name="__123Graph_XGraf2L" hidden="1">#REF!</definedName>
    <definedName name="__123Graph_XGraf2M" hidden="1">#REF!</definedName>
    <definedName name="__123Graph_XGraf2N" hidden="1">#REF!</definedName>
    <definedName name="__123Graph_XGraf2P" hidden="1">#REF!</definedName>
    <definedName name="__123Graph_XGraf2Q" hidden="1">#REF!</definedName>
    <definedName name="__123Graph_XGraf2R" hidden="1">#REF!</definedName>
    <definedName name="__123Graph_XGraf2S" hidden="1">#REF!</definedName>
    <definedName name="__123Graph_XGraf2T" hidden="1">#REF!</definedName>
    <definedName name="__123Graph_XGraf2U" hidden="1">#REF!</definedName>
    <definedName name="__123Graph_XGraf2V" hidden="1">#REF!</definedName>
    <definedName name="__123Graph_XGraf2W" hidden="1">#REF!</definedName>
    <definedName name="__123Graph_XGraf2X" hidden="1">#REF!</definedName>
    <definedName name="__123Graph_XGraf2Y" hidden="1">#REF!</definedName>
    <definedName name="__123Graph_XGraf2Z" hidden="1">#REF!</definedName>
    <definedName name="__123Graph_XHLADINY-1994" hidden="1">'[5]Průměr'!$B$13:$B$45</definedName>
    <definedName name="__123Graph_XU-1994" hidden="1">'[5]Průměr'!$B$13:$B$45</definedName>
    <definedName name="_Fill" hidden="1">#REF!</definedName>
    <definedName name="_xlnm.Print_Area" localSheetId="2">'DŠ-OSL - 2003'!$A$1:$N$41</definedName>
    <definedName name="_xlnm.Print_Area" localSheetId="3">'DŠ-OSL - 2004'!$A$1:$N$40</definedName>
    <definedName name="_xlnm.Print_Area" localSheetId="1">'DŠ-OSL 2002'!$A$2:$O$56</definedName>
    <definedName name="_xlnm.Print_Area" localSheetId="0">'Oslavany Dědičná štola1998-2001'!$A$1:$AE$53</definedName>
  </definedNames>
  <calcPr fullCalcOnLoad="1"/>
</workbook>
</file>

<file path=xl/sharedStrings.xml><?xml version="1.0" encoding="utf-8"?>
<sst xmlns="http://schemas.openxmlformats.org/spreadsheetml/2006/main" count="181" uniqueCount="64">
  <si>
    <t>pH</t>
  </si>
  <si>
    <t>Fe</t>
  </si>
  <si>
    <t>Mn</t>
  </si>
  <si>
    <t>NL</t>
  </si>
  <si>
    <t>NEL</t>
  </si>
  <si>
    <t>Ukazatel</t>
  </si>
  <si>
    <r>
      <t>SO</t>
    </r>
    <r>
      <rPr>
        <vertAlign val="subscript"/>
        <sz val="12"/>
        <rFont val="Times New Roman CE"/>
        <family val="1"/>
      </rPr>
      <t>4</t>
    </r>
    <r>
      <rPr>
        <vertAlign val="superscript"/>
        <sz val="12"/>
        <rFont val="Times New Roman CE"/>
        <family val="1"/>
      </rPr>
      <t>2-</t>
    </r>
  </si>
  <si>
    <t>RL</t>
  </si>
  <si>
    <r>
      <t>CHSK</t>
    </r>
    <r>
      <rPr>
        <vertAlign val="subscript"/>
        <sz val="12"/>
        <rFont val="Times New Roman CE"/>
        <family val="1"/>
      </rPr>
      <t>Cr</t>
    </r>
  </si>
  <si>
    <r>
      <t xml:space="preserve">   NO</t>
    </r>
    <r>
      <rPr>
        <vertAlign val="subscript"/>
        <sz val="12"/>
        <rFont val="Times New Roman CE"/>
        <family val="1"/>
      </rPr>
      <t>3</t>
    </r>
    <r>
      <rPr>
        <vertAlign val="superscript"/>
        <sz val="12"/>
        <rFont val="Times New Roman CE"/>
        <family val="1"/>
      </rPr>
      <t>-</t>
    </r>
  </si>
  <si>
    <t>[mg/l]</t>
  </si>
  <si>
    <t>[mBq/l]</t>
  </si>
  <si>
    <r>
      <t xml:space="preserve"> Cl </t>
    </r>
    <r>
      <rPr>
        <vertAlign val="superscript"/>
        <sz val="12"/>
        <rFont val="Times New Roman CE"/>
        <family val="1"/>
      </rPr>
      <t>-</t>
    </r>
  </si>
  <si>
    <t xml:space="preserve"> Vstup důlních vod z Dědičné štoly na ČDV Oslavany</t>
  </si>
  <si>
    <t xml:space="preserve"> U</t>
  </si>
  <si>
    <r>
      <t xml:space="preserve">   Ra</t>
    </r>
    <r>
      <rPr>
        <vertAlign val="superscript"/>
        <sz val="12"/>
        <rFont val="Times New Roman CE"/>
        <family val="1"/>
      </rPr>
      <t>226</t>
    </r>
  </si>
  <si>
    <t>Ni</t>
  </si>
  <si>
    <t>PAU</t>
  </si>
  <si>
    <t xml:space="preserve"> [mg/l]</t>
  </si>
  <si>
    <t xml:space="preserve"> [ug/l]</t>
  </si>
  <si>
    <t>Na</t>
  </si>
  <si>
    <r>
      <t>NH</t>
    </r>
    <r>
      <rPr>
        <vertAlign val="subscript"/>
        <sz val="12"/>
        <rFont val="Times New Roman CE"/>
        <family val="1"/>
      </rPr>
      <t>3</t>
    </r>
  </si>
  <si>
    <r>
      <t>N-NO</t>
    </r>
    <r>
      <rPr>
        <vertAlign val="subscript"/>
        <sz val="12"/>
        <rFont val="Times New Roman CE"/>
        <family val="1"/>
      </rPr>
      <t>3</t>
    </r>
  </si>
  <si>
    <r>
      <t>PO</t>
    </r>
    <r>
      <rPr>
        <vertAlign val="subscript"/>
        <sz val="12"/>
        <rFont val="Times New Roman CE"/>
        <family val="1"/>
      </rPr>
      <t>4</t>
    </r>
  </si>
  <si>
    <t>Pc</t>
  </si>
  <si>
    <r>
      <t>CHSK</t>
    </r>
    <r>
      <rPr>
        <vertAlign val="subscript"/>
        <sz val="12"/>
        <rFont val="Times New Roman CE"/>
        <family val="1"/>
      </rPr>
      <t>Mn</t>
    </r>
  </si>
  <si>
    <r>
      <t>NH</t>
    </r>
    <r>
      <rPr>
        <vertAlign val="subscript"/>
        <sz val="12"/>
        <rFont val="Times New Roman CE"/>
        <family val="1"/>
      </rPr>
      <t>4</t>
    </r>
    <r>
      <rPr>
        <vertAlign val="superscript"/>
        <sz val="12"/>
        <rFont val="Times New Roman CE"/>
        <family val="1"/>
      </rPr>
      <t>+</t>
    </r>
  </si>
  <si>
    <t>As</t>
  </si>
  <si>
    <t>Cd</t>
  </si>
  <si>
    <t>[ug/l]</t>
  </si>
  <si>
    <t>Hg</t>
  </si>
  <si>
    <t>Cu</t>
  </si>
  <si>
    <t>Ba</t>
  </si>
  <si>
    <t>V</t>
  </si>
  <si>
    <t>EL</t>
  </si>
  <si>
    <r>
      <t>BSK</t>
    </r>
    <r>
      <rPr>
        <vertAlign val="subscript"/>
        <sz val="12"/>
        <rFont val="Times New Roman CE"/>
        <family val="1"/>
      </rPr>
      <t>5</t>
    </r>
  </si>
  <si>
    <t>Datum</t>
  </si>
  <si>
    <t>DIAMO, státní podnik  odštěpný  závod  GEAM - odbor ekologie a sanací</t>
  </si>
  <si>
    <t>Dolní Rožínka, PSČ 592 51</t>
  </si>
  <si>
    <t>MONITORING LOKALITY OSLAVANY</t>
  </si>
  <si>
    <t>Prosté vzorky</t>
  </si>
  <si>
    <t>Rok: 2002</t>
  </si>
  <si>
    <t xml:space="preserve"> Datum</t>
  </si>
  <si>
    <t xml:space="preserve"> 1.čtvrtletí</t>
  </si>
  <si>
    <t>2.čtvrtletí</t>
  </si>
  <si>
    <t>1.pololetí</t>
  </si>
  <si>
    <t>3.čtvrtletí</t>
  </si>
  <si>
    <t>4.čtvrtletí</t>
  </si>
  <si>
    <t>2.pololetí</t>
  </si>
  <si>
    <t>Průměr</t>
  </si>
  <si>
    <t>Minimum</t>
  </si>
  <si>
    <t>Maximum</t>
  </si>
  <si>
    <t>CELKEM</t>
  </si>
  <si>
    <r>
      <t>Profil</t>
    </r>
    <r>
      <rPr>
        <b/>
        <sz val="14"/>
        <rFont val="Times New Roman CE"/>
        <family val="1"/>
      </rPr>
      <t>: Dědičná štola</t>
    </r>
  </si>
  <si>
    <r>
      <t>Značení</t>
    </r>
    <r>
      <rPr>
        <b/>
        <sz val="14"/>
        <rFont val="Times New Roman CE"/>
        <family val="1"/>
      </rPr>
      <t>: DŠ - OSL</t>
    </r>
  </si>
  <si>
    <r>
      <t>Cl</t>
    </r>
    <r>
      <rPr>
        <vertAlign val="superscript"/>
        <sz val="12"/>
        <rFont val="Times New Roman CE"/>
        <family val="1"/>
      </rPr>
      <t>-</t>
    </r>
  </si>
  <si>
    <t>Rok: 2003</t>
  </si>
  <si>
    <t>Q</t>
  </si>
  <si>
    <r>
      <t>Profil</t>
    </r>
    <r>
      <rPr>
        <b/>
        <sz val="14"/>
        <rFont val="Times New Roman CE"/>
        <family val="1"/>
      </rPr>
      <t>: Vstup důlních vod z Dědičné štoly na ČDV Oslavany</t>
    </r>
  </si>
  <si>
    <r>
      <t>Značení</t>
    </r>
    <r>
      <rPr>
        <b/>
        <sz val="14"/>
        <rFont val="Times New Roman CE"/>
        <family val="1"/>
      </rPr>
      <t>: OSL -  DŠ</t>
    </r>
  </si>
  <si>
    <r>
      <t>[m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]</t>
    </r>
  </si>
  <si>
    <t>Rok: 2004</t>
  </si>
  <si>
    <r>
      <t>[m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/měs.]</t>
    </r>
  </si>
  <si>
    <t xml:space="preserve"> Hodnota ovlivněna čištěním štoly od sraženin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</si>
</sst>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General_)"/>
    <numFmt numFmtId="174" formatCode="0.000"/>
    <numFmt numFmtId="175" formatCode="0_)"/>
    <numFmt numFmtId="176" formatCode="0.00_)"/>
    <numFmt numFmtId="177" formatCode="0.0_)"/>
    <numFmt numFmtId="178" formatCode="dd/mm/yyyy"/>
    <numFmt numFmtId="179" formatCode="0.000_)"/>
    <numFmt numFmtId="180" formatCode="0.0"/>
    <numFmt numFmtId="181" formatCode="d/m/yy"/>
    <numFmt numFmtId="182" formatCode="0.0000_)"/>
    <numFmt numFmtId="183" formatCode="0.00000_)"/>
    <numFmt numFmtId="184" formatCode="0.000000_)"/>
    <numFmt numFmtId="185" formatCode="0.0000000_)"/>
    <numFmt numFmtId="186" formatCode="0.00000000_)"/>
    <numFmt numFmtId="187" formatCode="0.000000000_)"/>
    <numFmt numFmtId="188" formatCode="0.0000000000_)"/>
    <numFmt numFmtId="189" formatCode="0.00000000000_)"/>
    <numFmt numFmtId="190" formatCode="0.000000000000_)"/>
    <numFmt numFmtId="191" formatCode="0.0000000000000_)"/>
    <numFmt numFmtId="192" formatCode="0.00000000000000_)"/>
    <numFmt numFmtId="193" formatCode="0.000000000000000_)"/>
    <numFmt numFmtId="194" formatCode="0.0000000000000000_)"/>
    <numFmt numFmtId="195" formatCode="0.00000000000000000_)"/>
    <numFmt numFmtId="196" formatCode="0.000000000000000000_)"/>
    <numFmt numFmtId="197" formatCode="0.0000000000000000000_)"/>
    <numFmt numFmtId="198" formatCode="0.00000000000000000000_)"/>
    <numFmt numFmtId="199" formatCode="0.000000000000000000000_)"/>
    <numFmt numFmtId="200" formatCode="0.0000000000000000000000_)"/>
    <numFmt numFmtId="201" formatCode="0.00000000000000000000000_)"/>
    <numFmt numFmtId="202" formatCode="yyyy"/>
    <numFmt numFmtId="203" formatCode="yy"/>
    <numFmt numFmtId="204" formatCode="dd/mm/yy"/>
    <numFmt numFmtId="205" formatCode="_-* #,##0.000\ _K_č_-;\-* #,##0.000\ _K_č_-;_-* &quot;-&quot;??\ _K_č_-;_-@_-"/>
    <numFmt numFmtId="206" formatCode="_-* #,##0.0\ _K_č_-;\-* #,##0.0\ _K_č_-;_-* &quot;-&quot;??\ _K_č_-;_-@_-"/>
    <numFmt numFmtId="207" formatCode="_-* #,##0\ _K_č_-;\-* #,##0\ _K_č_-;_-* &quot;-&quot;??\ _K_č_-;_-@_-"/>
    <numFmt numFmtId="208" formatCode="_-* #,##0.0000\ _K_č_-;\-* #,##0.0000\ _K_č_-;_-* &quot;-&quot;??\ _K_č_-;_-@_-"/>
    <numFmt numFmtId="209" formatCode="_-* #,##0.00000\ _K_č_-;\-* #,##0.00000\ _K_č_-;_-* &quot;-&quot;??\ _K_č_-;_-@_-"/>
    <numFmt numFmtId="210" formatCode="0.0000"/>
    <numFmt numFmtId="211" formatCode="dd/mm/\r\r\r\r"/>
    <numFmt numFmtId="212" formatCode="d/mm/yyyy"/>
    <numFmt numFmtId="213" formatCode="0.00000"/>
    <numFmt numFmtId="214" formatCode="d/m/yy\ h:mm"/>
    <numFmt numFmtId="215" formatCode="0.000000"/>
    <numFmt numFmtId="216" formatCode="d/m/"/>
    <numFmt numFmtId="217" formatCode="#,##0.000\ _K_č"/>
    <numFmt numFmtId="218" formatCode="#,##0.00\ _K_č"/>
    <numFmt numFmtId="219" formatCode="d/mm/yy"/>
    <numFmt numFmtId="220" formatCode="m/yy"/>
    <numFmt numFmtId="221" formatCode="\Pyy\O\ \-\ "/>
    <numFmt numFmtId="222" formatCode="\r\r\r\r"/>
    <numFmt numFmtId="223" formatCode="mmmm\ yy"/>
    <numFmt numFmtId="224" formatCode="mmmm\ yyyy"/>
    <numFmt numFmtId="225" formatCode="mmm/yyyy"/>
  </numFmts>
  <fonts count="14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vertAlign val="subscript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sz val="12"/>
      <name val="Helv"/>
      <family val="0"/>
    </font>
    <font>
      <sz val="2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4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 applyProtection="1">
      <alignment horizontal="center"/>
      <protection/>
    </xf>
    <xf numFmtId="174" fontId="1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174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left"/>
    </xf>
    <xf numFmtId="174" fontId="2" fillId="2" borderId="6" xfId="0" applyNumberFormat="1" applyFont="1" applyFill="1" applyBorder="1" applyAlignment="1">
      <alignment horizontal="centerContinuous"/>
    </xf>
    <xf numFmtId="174" fontId="1" fillId="2" borderId="7" xfId="0" applyNumberFormat="1" applyFont="1" applyFill="1" applyBorder="1" applyAlignment="1" applyProtection="1">
      <alignment horizontal="center"/>
      <protection/>
    </xf>
    <xf numFmtId="2" fontId="1" fillId="2" borderId="8" xfId="0" applyNumberFormat="1" applyFont="1" applyFill="1" applyBorder="1" applyAlignment="1">
      <alignment horizontal="center"/>
    </xf>
    <xf numFmtId="174" fontId="1" fillId="2" borderId="9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/>
    </xf>
    <xf numFmtId="1" fontId="1" fillId="2" borderId="5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74" fontId="1" fillId="2" borderId="11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78" fontId="1" fillId="2" borderId="13" xfId="0" applyNumberFormat="1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left"/>
    </xf>
    <xf numFmtId="178" fontId="0" fillId="2" borderId="0" xfId="0" applyNumberFormat="1" applyFill="1" applyAlignment="1">
      <alignment/>
    </xf>
    <xf numFmtId="178" fontId="2" fillId="2" borderId="14" xfId="0" applyNumberFormat="1" applyFont="1" applyFill="1" applyBorder="1" applyAlignment="1">
      <alignment horizontal="center"/>
    </xf>
    <xf numFmtId="178" fontId="1" fillId="2" borderId="15" xfId="0" applyNumberFormat="1" applyFont="1" applyFill="1" applyBorder="1" applyAlignment="1">
      <alignment horizontal="center"/>
    </xf>
    <xf numFmtId="178" fontId="1" fillId="2" borderId="16" xfId="0" applyNumberFormat="1" applyFont="1" applyFill="1" applyBorder="1" applyAlignment="1">
      <alignment horizontal="center"/>
    </xf>
    <xf numFmtId="178" fontId="1" fillId="2" borderId="17" xfId="0" applyNumberFormat="1" applyFont="1" applyFill="1" applyBorder="1" applyAlignment="1">
      <alignment horizontal="center"/>
    </xf>
    <xf numFmtId="180" fontId="0" fillId="2" borderId="0" xfId="0" applyNumberFormat="1" applyFill="1" applyAlignment="1">
      <alignment/>
    </xf>
    <xf numFmtId="180" fontId="1" fillId="2" borderId="18" xfId="0" applyNumberFormat="1" applyFont="1" applyFill="1" applyBorder="1" applyAlignment="1">
      <alignment horizontal="centerContinuous"/>
    </xf>
    <xf numFmtId="180" fontId="1" fillId="2" borderId="8" xfId="0" applyNumberFormat="1" applyFont="1" applyFill="1" applyBorder="1" applyAlignment="1">
      <alignment horizontal="center"/>
    </xf>
    <xf numFmtId="180" fontId="1" fillId="2" borderId="12" xfId="0" applyNumberFormat="1" applyFont="1" applyFill="1" applyBorder="1" applyAlignment="1">
      <alignment horizontal="center"/>
    </xf>
    <xf numFmtId="180" fontId="1" fillId="2" borderId="3" xfId="0" applyNumberFormat="1" applyFont="1" applyFill="1" applyBorder="1" applyAlignment="1" applyProtection="1">
      <alignment horizontal="center"/>
      <protection/>
    </xf>
    <xf numFmtId="180" fontId="1" fillId="2" borderId="7" xfId="0" applyNumberFormat="1" applyFont="1" applyFill="1" applyBorder="1" applyAlignment="1" applyProtection="1">
      <alignment horizontal="center"/>
      <protection/>
    </xf>
    <xf numFmtId="180" fontId="2" fillId="2" borderId="6" xfId="0" applyNumberFormat="1" applyFont="1" applyFill="1" applyBorder="1" applyAlignment="1">
      <alignment horizontal="centerContinuous"/>
    </xf>
    <xf numFmtId="180" fontId="1" fillId="2" borderId="5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2" fillId="2" borderId="6" xfId="0" applyNumberFormat="1" applyFont="1" applyFill="1" applyBorder="1" applyAlignment="1">
      <alignment horizontal="centerContinuous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/>
    </xf>
    <xf numFmtId="2" fontId="1" fillId="2" borderId="7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Alignment="1">
      <alignment/>
    </xf>
    <xf numFmtId="1" fontId="1" fillId="2" borderId="2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 applyProtection="1">
      <alignment horizontal="center"/>
      <protection/>
    </xf>
    <xf numFmtId="180" fontId="1" fillId="2" borderId="1" xfId="0" applyNumberFormat="1" applyFont="1" applyFill="1" applyBorder="1" applyAlignment="1">
      <alignment horizontal="center"/>
    </xf>
    <xf numFmtId="180" fontId="1" fillId="2" borderId="2" xfId="0" applyNumberFormat="1" applyFont="1" applyFill="1" applyBorder="1" applyAlignment="1">
      <alignment horizontal="center"/>
    </xf>
    <xf numFmtId="180" fontId="1" fillId="2" borderId="19" xfId="0" applyNumberFormat="1" applyFont="1" applyFill="1" applyBorder="1" applyAlignment="1">
      <alignment horizontal="center"/>
    </xf>
    <xf numFmtId="180" fontId="1" fillId="2" borderId="20" xfId="0" applyNumberFormat="1" applyFont="1" applyFill="1" applyBorder="1" applyAlignment="1" applyProtection="1">
      <alignment horizontal="center"/>
      <protection/>
    </xf>
    <xf numFmtId="180" fontId="1" fillId="2" borderId="21" xfId="0" applyNumberFormat="1" applyFont="1" applyFill="1" applyBorder="1" applyAlignment="1" applyProtection="1">
      <alignment horizontal="center"/>
      <protection/>
    </xf>
    <xf numFmtId="1" fontId="2" fillId="2" borderId="22" xfId="0" applyNumberFormat="1" applyFont="1" applyFill="1" applyBorder="1" applyAlignment="1">
      <alignment horizontal="centerContinuous"/>
    </xf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 applyProtection="1">
      <alignment horizontal="center"/>
      <protection/>
    </xf>
    <xf numFmtId="1" fontId="1" fillId="2" borderId="26" xfId="0" applyNumberFormat="1" applyFont="1" applyFill="1" applyBorder="1" applyAlignment="1" applyProtection="1">
      <alignment horizontal="center"/>
      <protection/>
    </xf>
    <xf numFmtId="1" fontId="1" fillId="2" borderId="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 applyProtection="1">
      <alignment horizontal="center"/>
      <protection/>
    </xf>
    <xf numFmtId="174" fontId="1" fillId="2" borderId="27" xfId="0" applyNumberFormat="1" applyFont="1" applyFill="1" applyBorder="1" applyAlignment="1" applyProtection="1">
      <alignment horizontal="center"/>
      <protection/>
    </xf>
    <xf numFmtId="180" fontId="1" fillId="2" borderId="27" xfId="0" applyNumberFormat="1" applyFont="1" applyFill="1" applyBorder="1" applyAlignment="1" applyProtection="1">
      <alignment horizontal="center"/>
      <protection/>
    </xf>
    <xf numFmtId="173" fontId="8" fillId="2" borderId="28" xfId="20" applyFont="1" applyFill="1" applyBorder="1" applyAlignment="1" quotePrefix="1">
      <alignment horizontal="left"/>
      <protection/>
    </xf>
    <xf numFmtId="181" fontId="1" fillId="2" borderId="29" xfId="20" applyNumberFormat="1" applyFont="1" applyFill="1" applyBorder="1">
      <alignment/>
      <protection/>
    </xf>
    <xf numFmtId="2" fontId="1" fillId="2" borderId="29" xfId="20" applyNumberFormat="1" applyFont="1" applyFill="1" applyBorder="1">
      <alignment/>
      <protection/>
    </xf>
    <xf numFmtId="1" fontId="1" fillId="2" borderId="29" xfId="20" applyNumberFormat="1" applyFont="1" applyFill="1" applyBorder="1">
      <alignment/>
      <protection/>
    </xf>
    <xf numFmtId="213" fontId="1" fillId="2" borderId="30" xfId="20" applyNumberFormat="1" applyFont="1" applyFill="1" applyBorder="1">
      <alignment/>
      <protection/>
    </xf>
    <xf numFmtId="173" fontId="1" fillId="0" borderId="0" xfId="20" applyFont="1">
      <alignment/>
      <protection/>
    </xf>
    <xf numFmtId="14" fontId="1" fillId="2" borderId="29" xfId="20" applyNumberFormat="1" applyFont="1" applyFill="1" applyBorder="1">
      <alignment/>
      <protection/>
    </xf>
    <xf numFmtId="2" fontId="1" fillId="2" borderId="29" xfId="20" applyNumberFormat="1" applyFont="1" applyFill="1" applyBorder="1" applyAlignment="1" applyProtection="1">
      <alignment horizontal="left"/>
      <protection/>
    </xf>
    <xf numFmtId="213" fontId="1" fillId="2" borderId="30" xfId="20" applyNumberFormat="1" applyFont="1" applyFill="1" applyBorder="1" applyAlignment="1" applyProtection="1">
      <alignment horizontal="left"/>
      <protection/>
    </xf>
    <xf numFmtId="173" fontId="5" fillId="0" borderId="31" xfId="20" applyFont="1" applyBorder="1" applyAlignment="1">
      <alignment horizontal="left"/>
      <protection/>
    </xf>
    <xf numFmtId="14" fontId="1" fillId="2" borderId="0" xfId="20" applyNumberFormat="1" applyFont="1" applyFill="1" applyBorder="1">
      <alignment/>
      <protection/>
    </xf>
    <xf numFmtId="2" fontId="1" fillId="2" borderId="0" xfId="20" applyNumberFormat="1" applyFont="1" applyFill="1" applyBorder="1" applyAlignment="1" applyProtection="1" quotePrefix="1">
      <alignment horizontal="left"/>
      <protection/>
    </xf>
    <xf numFmtId="1" fontId="1" fillId="2" borderId="0" xfId="20" applyNumberFormat="1" applyFont="1" applyFill="1" applyBorder="1">
      <alignment/>
      <protection/>
    </xf>
    <xf numFmtId="2" fontId="1" fillId="2" borderId="0" xfId="20" applyNumberFormat="1" applyFont="1" applyFill="1" applyBorder="1" applyAlignment="1" applyProtection="1">
      <alignment horizontal="left"/>
      <protection/>
    </xf>
    <xf numFmtId="213" fontId="1" fillId="2" borderId="32" xfId="20" applyNumberFormat="1" applyFont="1" applyFill="1" applyBorder="1" applyAlignment="1" applyProtection="1">
      <alignment horizontal="left"/>
      <protection/>
    </xf>
    <xf numFmtId="173" fontId="5" fillId="2" borderId="0" xfId="20" applyFont="1" applyFill="1" applyBorder="1" applyAlignment="1">
      <alignment horizontal="left"/>
      <protection/>
    </xf>
    <xf numFmtId="2" fontId="5" fillId="2" borderId="0" xfId="20" applyNumberFormat="1" applyFont="1" applyFill="1" applyBorder="1" applyAlignment="1">
      <alignment horizontal="left"/>
      <protection/>
    </xf>
    <xf numFmtId="1" fontId="9" fillId="2" borderId="0" xfId="20" applyNumberFormat="1" applyFont="1" applyFill="1" applyBorder="1">
      <alignment/>
      <protection/>
    </xf>
    <xf numFmtId="2" fontId="9" fillId="2" borderId="0" xfId="20" applyNumberFormat="1" applyFont="1" applyFill="1" applyBorder="1">
      <alignment/>
      <protection/>
    </xf>
    <xf numFmtId="213" fontId="9" fillId="2" borderId="32" xfId="20" applyNumberFormat="1" applyFont="1" applyFill="1" applyBorder="1">
      <alignment/>
      <protection/>
    </xf>
    <xf numFmtId="173" fontId="5" fillId="2" borderId="33" xfId="20" applyFont="1" applyFill="1" applyBorder="1" applyAlignment="1">
      <alignment horizontal="left"/>
      <protection/>
    </xf>
    <xf numFmtId="173" fontId="5" fillId="2" borderId="34" xfId="20" applyFont="1" applyFill="1" applyBorder="1" applyAlignment="1">
      <alignment horizontal="left"/>
      <protection/>
    </xf>
    <xf numFmtId="2" fontId="5" fillId="2" borderId="34" xfId="20" applyNumberFormat="1" applyFont="1" applyFill="1" applyBorder="1" applyAlignment="1">
      <alignment horizontal="left"/>
      <protection/>
    </xf>
    <xf numFmtId="1" fontId="9" fillId="2" borderId="34" xfId="20" applyNumberFormat="1" applyFont="1" applyFill="1" applyBorder="1">
      <alignment/>
      <protection/>
    </xf>
    <xf numFmtId="1" fontId="9" fillId="2" borderId="35" xfId="20" applyNumberFormat="1" applyFont="1" applyFill="1" applyBorder="1">
      <alignment/>
      <protection/>
    </xf>
    <xf numFmtId="173" fontId="10" fillId="0" borderId="0" xfId="20" applyFont="1" applyBorder="1" applyAlignment="1">
      <alignment horizontal="left"/>
      <protection/>
    </xf>
    <xf numFmtId="173" fontId="5" fillId="0" borderId="0" xfId="20" applyFont="1" applyBorder="1" applyAlignment="1">
      <alignment horizontal="left"/>
      <protection/>
    </xf>
    <xf numFmtId="173" fontId="1" fillId="0" borderId="31" xfId="20" applyFont="1" applyBorder="1">
      <alignment/>
      <protection/>
    </xf>
    <xf numFmtId="1" fontId="9" fillId="2" borderId="0" xfId="20" applyNumberFormat="1" applyFont="1" applyFill="1" applyBorder="1" applyAlignment="1">
      <alignment horizontal="center"/>
      <protection/>
    </xf>
    <xf numFmtId="173" fontId="1" fillId="0" borderId="0" xfId="20" applyFont="1" applyBorder="1">
      <alignment/>
      <protection/>
    </xf>
    <xf numFmtId="173" fontId="9" fillId="0" borderId="0" xfId="20" applyFont="1" applyBorder="1">
      <alignment/>
      <protection/>
    </xf>
    <xf numFmtId="2" fontId="9" fillId="0" borderId="0" xfId="20" applyNumberFormat="1" applyFont="1" applyBorder="1">
      <alignment/>
      <protection/>
    </xf>
    <xf numFmtId="1" fontId="9" fillId="0" borderId="0" xfId="20" applyNumberFormat="1" applyFont="1" applyBorder="1" applyAlignment="1">
      <alignment horizontal="center"/>
      <protection/>
    </xf>
    <xf numFmtId="1" fontId="9" fillId="0" borderId="0" xfId="20" applyNumberFormat="1" applyFont="1" applyBorder="1">
      <alignment/>
      <protection/>
    </xf>
    <xf numFmtId="2" fontId="1" fillId="0" borderId="0" xfId="20" applyNumberFormat="1" applyFont="1" applyBorder="1" applyAlignment="1">
      <alignment horizontal="center"/>
      <protection/>
    </xf>
    <xf numFmtId="213" fontId="1" fillId="0" borderId="32" xfId="20" applyNumberFormat="1" applyFont="1" applyBorder="1" applyAlignment="1">
      <alignment horizontal="center"/>
      <protection/>
    </xf>
    <xf numFmtId="181" fontId="1" fillId="0" borderId="9" xfId="20" applyNumberFormat="1" applyFont="1" applyBorder="1" applyAlignment="1">
      <alignment horizontal="center"/>
      <protection/>
    </xf>
    <xf numFmtId="181" fontId="1" fillId="0" borderId="36" xfId="20" applyNumberFormat="1" applyFont="1" applyBorder="1" applyAlignment="1">
      <alignment horizontal="center"/>
      <protection/>
    </xf>
    <xf numFmtId="2" fontId="1" fillId="0" borderId="37" xfId="20" applyNumberFormat="1" applyFont="1" applyBorder="1" applyAlignment="1">
      <alignment horizontal="centerContinuous"/>
      <protection/>
    </xf>
    <xf numFmtId="1" fontId="1" fillId="0" borderId="37" xfId="20" applyNumberFormat="1" applyFont="1" applyBorder="1" applyAlignment="1">
      <alignment horizontal="centerContinuous"/>
      <protection/>
    </xf>
    <xf numFmtId="213" fontId="1" fillId="0" borderId="38" xfId="20" applyNumberFormat="1" applyFont="1" applyBorder="1" applyAlignment="1">
      <alignment horizontal="centerContinuous"/>
      <protection/>
    </xf>
    <xf numFmtId="173" fontId="1" fillId="0" borderId="31" xfId="20" applyFont="1" applyBorder="1" applyAlignment="1">
      <alignment horizontal="center"/>
      <protection/>
    </xf>
    <xf numFmtId="181" fontId="1" fillId="0" borderId="39" xfId="20" applyNumberFormat="1" applyFont="1" applyBorder="1" applyAlignment="1">
      <alignment horizontal="center"/>
      <protection/>
    </xf>
    <xf numFmtId="181" fontId="1" fillId="0" borderId="40" xfId="20" applyNumberFormat="1" applyFont="1" applyBorder="1" applyAlignment="1">
      <alignment horizontal="center"/>
      <protection/>
    </xf>
    <xf numFmtId="2" fontId="1" fillId="0" borderId="8" xfId="20" applyNumberFormat="1" applyFont="1" applyBorder="1" applyAlignment="1">
      <alignment horizontal="center"/>
      <protection/>
    </xf>
    <xf numFmtId="1" fontId="1" fillId="0" borderId="5" xfId="20" applyNumberFormat="1" applyFont="1" applyBorder="1" applyAlignment="1">
      <alignment horizontal="center"/>
      <protection/>
    </xf>
    <xf numFmtId="1" fontId="1" fillId="0" borderId="10" xfId="20" applyNumberFormat="1" applyFont="1" applyBorder="1" applyAlignment="1">
      <alignment horizontal="center"/>
      <protection/>
    </xf>
    <xf numFmtId="2" fontId="1" fillId="0" borderId="5" xfId="20" applyNumberFormat="1" applyFont="1" applyBorder="1" applyAlignment="1">
      <alignment horizontal="center"/>
      <protection/>
    </xf>
    <xf numFmtId="173" fontId="1" fillId="0" borderId="9" xfId="20" applyFont="1" applyBorder="1" applyAlignment="1">
      <alignment horizontal="center"/>
      <protection/>
    </xf>
    <xf numFmtId="213" fontId="1" fillId="0" borderId="41" xfId="20" applyNumberFormat="1" applyFont="1" applyBorder="1" applyAlignment="1">
      <alignment horizontal="center"/>
      <protection/>
    </xf>
    <xf numFmtId="181" fontId="1" fillId="0" borderId="42" xfId="20" applyNumberFormat="1" applyFont="1" applyBorder="1" applyAlignment="1">
      <alignment horizontal="center"/>
      <protection/>
    </xf>
    <xf numFmtId="181" fontId="1" fillId="0" borderId="43" xfId="20" applyNumberFormat="1" applyFont="1" applyBorder="1" applyAlignment="1">
      <alignment horizontal="center"/>
      <protection/>
    </xf>
    <xf numFmtId="2" fontId="1" fillId="0" borderId="12" xfId="20" applyNumberFormat="1" applyFont="1" applyBorder="1" applyAlignment="1">
      <alignment horizontal="center"/>
      <protection/>
    </xf>
    <xf numFmtId="1" fontId="1" fillId="0" borderId="12" xfId="20" applyNumberFormat="1" applyFont="1" applyBorder="1" applyAlignment="1">
      <alignment horizontal="center"/>
      <protection/>
    </xf>
    <xf numFmtId="213" fontId="1" fillId="0" borderId="44" xfId="20" applyNumberFormat="1" applyFont="1" applyBorder="1" applyAlignment="1">
      <alignment horizontal="center"/>
      <protection/>
    </xf>
    <xf numFmtId="178" fontId="1" fillId="0" borderId="45" xfId="20" applyNumberFormat="1" applyFont="1" applyBorder="1" applyAlignment="1" quotePrefix="1">
      <alignment horizontal="center"/>
      <protection/>
    </xf>
    <xf numFmtId="181" fontId="1" fillId="0" borderId="45" xfId="20" applyNumberFormat="1" applyFont="1" applyBorder="1" applyAlignment="1" quotePrefix="1">
      <alignment horizontal="center"/>
      <protection/>
    </xf>
    <xf numFmtId="2" fontId="1" fillId="0" borderId="5" xfId="20" applyNumberFormat="1" applyFont="1" applyBorder="1" applyAlignment="1" applyProtection="1">
      <alignment horizontal="center"/>
      <protection/>
    </xf>
    <xf numFmtId="1" fontId="1" fillId="0" borderId="0" xfId="20" applyNumberFormat="1" applyFont="1" applyBorder="1" applyAlignment="1" applyProtection="1">
      <alignment horizontal="center"/>
      <protection/>
    </xf>
    <xf numFmtId="1" fontId="1" fillId="0" borderId="39" xfId="20" applyNumberFormat="1" applyFont="1" applyBorder="1" applyAlignment="1" applyProtection="1">
      <alignment horizontal="center"/>
      <protection/>
    </xf>
    <xf numFmtId="2" fontId="1" fillId="0" borderId="39" xfId="20" applyNumberFormat="1" applyFont="1" applyBorder="1" applyAlignment="1" applyProtection="1">
      <alignment horizontal="center"/>
      <protection/>
    </xf>
    <xf numFmtId="2" fontId="1" fillId="0" borderId="11" xfId="20" applyNumberFormat="1" applyFont="1" applyBorder="1" applyAlignment="1" applyProtection="1">
      <alignment horizontal="center"/>
      <protection/>
    </xf>
    <xf numFmtId="213" fontId="1" fillId="0" borderId="46" xfId="20" applyNumberFormat="1" applyFont="1" applyBorder="1" applyAlignment="1" applyProtection="1">
      <alignment horizontal="center"/>
      <protection/>
    </xf>
    <xf numFmtId="178" fontId="1" fillId="0" borderId="45" xfId="20" applyNumberFormat="1" applyFont="1" applyBorder="1" applyAlignment="1">
      <alignment horizontal="center"/>
      <protection/>
    </xf>
    <xf numFmtId="180" fontId="1" fillId="0" borderId="5" xfId="20" applyNumberFormat="1" applyFont="1" applyBorder="1" applyAlignment="1" applyProtection="1">
      <alignment horizontal="center"/>
      <protection/>
    </xf>
    <xf numFmtId="181" fontId="1" fillId="0" borderId="33" xfId="20" applyNumberFormat="1" applyFont="1" applyBorder="1" applyAlignment="1" quotePrefix="1">
      <alignment horizontal="center"/>
      <protection/>
    </xf>
    <xf numFmtId="181" fontId="1" fillId="0" borderId="40" xfId="20" applyNumberFormat="1" applyFont="1" applyBorder="1" applyAlignment="1" quotePrefix="1">
      <alignment horizontal="center"/>
      <protection/>
    </xf>
    <xf numFmtId="2" fontId="1" fillId="0" borderId="1" xfId="20" applyNumberFormat="1" applyFont="1" applyBorder="1" applyAlignment="1">
      <alignment horizontal="center"/>
      <protection/>
    </xf>
    <xf numFmtId="1" fontId="1" fillId="0" borderId="47" xfId="20" applyNumberFormat="1" applyFont="1" applyBorder="1" applyAlignment="1">
      <alignment horizontal="center"/>
      <protection/>
    </xf>
    <xf numFmtId="1" fontId="1" fillId="0" borderId="40" xfId="20" applyNumberFormat="1" applyFont="1" applyBorder="1" applyAlignment="1">
      <alignment horizontal="center"/>
      <protection/>
    </xf>
    <xf numFmtId="2" fontId="1" fillId="0" borderId="40" xfId="20" applyNumberFormat="1" applyFont="1" applyBorder="1" applyAlignment="1">
      <alignment horizontal="center"/>
      <protection/>
    </xf>
    <xf numFmtId="2" fontId="1" fillId="0" borderId="48" xfId="20" applyNumberFormat="1" applyFont="1" applyBorder="1" applyAlignment="1">
      <alignment horizontal="center"/>
      <protection/>
    </xf>
    <xf numFmtId="2" fontId="1" fillId="0" borderId="49" xfId="20" applyNumberFormat="1" applyFont="1" applyBorder="1" applyAlignment="1">
      <alignment horizontal="center"/>
      <protection/>
    </xf>
    <xf numFmtId="213" fontId="1" fillId="0" borderId="50" xfId="20" applyNumberFormat="1" applyFont="1" applyBorder="1" applyAlignment="1">
      <alignment horizontal="center"/>
      <protection/>
    </xf>
    <xf numFmtId="1" fontId="1" fillId="0" borderId="51" xfId="20" applyNumberFormat="1" applyFont="1" applyBorder="1" applyAlignment="1">
      <alignment horizontal="center"/>
      <protection/>
    </xf>
    <xf numFmtId="2" fontId="1" fillId="0" borderId="51" xfId="20" applyNumberFormat="1" applyFont="1" applyBorder="1" applyAlignment="1">
      <alignment horizontal="center"/>
      <protection/>
    </xf>
    <xf numFmtId="2" fontId="1" fillId="0" borderId="52" xfId="20" applyNumberFormat="1" applyFont="1" applyBorder="1" applyAlignment="1">
      <alignment horizontal="center"/>
      <protection/>
    </xf>
    <xf numFmtId="181" fontId="1" fillId="0" borderId="45" xfId="20" applyNumberFormat="1" applyFont="1" applyBorder="1" applyAlignment="1">
      <alignment horizontal="center"/>
      <protection/>
    </xf>
    <xf numFmtId="213" fontId="1" fillId="0" borderId="53" xfId="20" applyNumberFormat="1" applyFont="1" applyBorder="1" applyAlignment="1">
      <alignment horizontal="center"/>
      <protection/>
    </xf>
    <xf numFmtId="213" fontId="1" fillId="0" borderId="54" xfId="20" applyNumberFormat="1" applyFont="1" applyBorder="1" applyAlignment="1">
      <alignment horizontal="center"/>
      <protection/>
    </xf>
    <xf numFmtId="181" fontId="1" fillId="0" borderId="55" xfId="20" applyNumberFormat="1" applyFont="1" applyBorder="1" applyAlignment="1">
      <alignment horizontal="center"/>
      <protection/>
    </xf>
    <xf numFmtId="2" fontId="1" fillId="0" borderId="56" xfId="20" applyNumberFormat="1" applyFont="1" applyBorder="1" applyAlignment="1" applyProtection="1">
      <alignment horizontal="center"/>
      <protection/>
    </xf>
    <xf numFmtId="1" fontId="1" fillId="0" borderId="57" xfId="20" applyNumberFormat="1" applyFont="1" applyBorder="1" applyAlignment="1" applyProtection="1">
      <alignment horizontal="center"/>
      <protection/>
    </xf>
    <xf numFmtId="1" fontId="1" fillId="0" borderId="58" xfId="20" applyNumberFormat="1" applyFont="1" applyBorder="1" applyAlignment="1" applyProtection="1">
      <alignment horizontal="center"/>
      <protection/>
    </xf>
    <xf numFmtId="2" fontId="1" fillId="0" borderId="58" xfId="20" applyNumberFormat="1" applyFont="1" applyBorder="1" applyAlignment="1" applyProtection="1">
      <alignment horizontal="center"/>
      <protection/>
    </xf>
    <xf numFmtId="2" fontId="1" fillId="0" borderId="59" xfId="20" applyNumberFormat="1" applyFont="1" applyBorder="1" applyAlignment="1" applyProtection="1">
      <alignment horizontal="center"/>
      <protection/>
    </xf>
    <xf numFmtId="213" fontId="1" fillId="0" borderId="60" xfId="20" applyNumberFormat="1" applyFont="1" applyBorder="1" applyAlignment="1" applyProtection="1">
      <alignment horizontal="center"/>
      <protection/>
    </xf>
    <xf numFmtId="1" fontId="1" fillId="0" borderId="10" xfId="20" applyNumberFormat="1" applyFont="1" applyBorder="1" applyAlignment="1" applyProtection="1">
      <alignment horizontal="center"/>
      <protection/>
    </xf>
    <xf numFmtId="1" fontId="1" fillId="0" borderId="51" xfId="20" applyNumberFormat="1" applyFont="1" applyBorder="1" applyAlignment="1" applyProtection="1">
      <alignment horizontal="center"/>
      <protection/>
    </xf>
    <xf numFmtId="2" fontId="1" fillId="0" borderId="51" xfId="20" applyNumberFormat="1" applyFont="1" applyBorder="1" applyAlignment="1" applyProtection="1">
      <alignment horizontal="center"/>
      <protection/>
    </xf>
    <xf numFmtId="2" fontId="1" fillId="0" borderId="52" xfId="20" applyNumberFormat="1" applyFont="1" applyBorder="1" applyAlignment="1" applyProtection="1">
      <alignment horizontal="center"/>
      <protection/>
    </xf>
    <xf numFmtId="213" fontId="1" fillId="0" borderId="53" xfId="20" applyNumberFormat="1" applyFont="1" applyBorder="1" applyAlignment="1" applyProtection="1">
      <alignment horizontal="center"/>
      <protection/>
    </xf>
    <xf numFmtId="181" fontId="1" fillId="0" borderId="33" xfId="20" applyNumberFormat="1" applyFont="1" applyBorder="1" applyAlignment="1">
      <alignment horizontal="center"/>
      <protection/>
    </xf>
    <xf numFmtId="2" fontId="1" fillId="0" borderId="3" xfId="20" applyNumberFormat="1" applyFont="1" applyBorder="1" applyAlignment="1" applyProtection="1">
      <alignment horizontal="center"/>
      <protection/>
    </xf>
    <xf numFmtId="1" fontId="1" fillId="0" borderId="34" xfId="20" applyNumberFormat="1" applyFont="1" applyBorder="1" applyAlignment="1" applyProtection="1">
      <alignment horizontal="center"/>
      <protection/>
    </xf>
    <xf numFmtId="1" fontId="1" fillId="0" borderId="33" xfId="20" applyNumberFormat="1" applyFont="1" applyBorder="1" applyAlignment="1" applyProtection="1">
      <alignment horizontal="center"/>
      <protection/>
    </xf>
    <xf numFmtId="2" fontId="1" fillId="0" borderId="33" xfId="20" applyNumberFormat="1" applyFont="1" applyBorder="1" applyAlignment="1" applyProtection="1">
      <alignment horizontal="center"/>
      <protection/>
    </xf>
    <xf numFmtId="2" fontId="1" fillId="0" borderId="49" xfId="20" applyNumberFormat="1" applyFont="1" applyBorder="1" applyAlignment="1" applyProtection="1">
      <alignment horizontal="center"/>
      <protection/>
    </xf>
    <xf numFmtId="213" fontId="1" fillId="0" borderId="50" xfId="20" applyNumberFormat="1" applyFont="1" applyBorder="1" applyAlignment="1" applyProtection="1">
      <alignment horizontal="center"/>
      <protection/>
    </xf>
    <xf numFmtId="1" fontId="1" fillId="0" borderId="0" xfId="20" applyNumberFormat="1" applyFont="1" applyBorder="1" applyAlignment="1">
      <alignment horizontal="center"/>
      <protection/>
    </xf>
    <xf numFmtId="1" fontId="1" fillId="0" borderId="39" xfId="20" applyNumberFormat="1" applyFont="1" applyBorder="1" applyAlignment="1">
      <alignment horizontal="center"/>
      <protection/>
    </xf>
    <xf numFmtId="1" fontId="1" fillId="0" borderId="45" xfId="20" applyNumberFormat="1" applyFont="1" applyBorder="1" applyAlignment="1" applyProtection="1">
      <alignment horizontal="center"/>
      <protection/>
    </xf>
    <xf numFmtId="2" fontId="1" fillId="0" borderId="45" xfId="20" applyNumberFormat="1" applyFont="1" applyBorder="1" applyAlignment="1" applyProtection="1">
      <alignment horizontal="center"/>
      <protection/>
    </xf>
    <xf numFmtId="178" fontId="1" fillId="0" borderId="51" xfId="20" applyNumberFormat="1" applyFont="1" applyBorder="1" applyAlignment="1">
      <alignment horizontal="center"/>
      <protection/>
    </xf>
    <xf numFmtId="181" fontId="1" fillId="0" borderId="45" xfId="20" applyNumberFormat="1" applyFont="1" applyBorder="1" applyAlignment="1">
      <alignment horizontal="left"/>
      <protection/>
    </xf>
    <xf numFmtId="2" fontId="1" fillId="0" borderId="1" xfId="20" applyNumberFormat="1" applyFont="1" applyBorder="1" applyAlignment="1" applyProtection="1">
      <alignment horizontal="center"/>
      <protection/>
    </xf>
    <xf numFmtId="1" fontId="1" fillId="0" borderId="47" xfId="20" applyNumberFormat="1" applyFont="1" applyBorder="1" applyAlignment="1" applyProtection="1">
      <alignment horizontal="center"/>
      <protection/>
    </xf>
    <xf numFmtId="1" fontId="1" fillId="0" borderId="40" xfId="20" applyNumberFormat="1" applyFont="1" applyBorder="1" applyAlignment="1" applyProtection="1">
      <alignment horizontal="center"/>
      <protection/>
    </xf>
    <xf numFmtId="2" fontId="1" fillId="0" borderId="40" xfId="20" applyNumberFormat="1" applyFont="1" applyBorder="1" applyAlignment="1" applyProtection="1">
      <alignment horizontal="center"/>
      <protection/>
    </xf>
    <xf numFmtId="2" fontId="1" fillId="0" borderId="48" xfId="20" applyNumberFormat="1" applyFont="1" applyBorder="1" applyAlignment="1" applyProtection="1">
      <alignment horizontal="center"/>
      <protection/>
    </xf>
    <xf numFmtId="213" fontId="1" fillId="0" borderId="54" xfId="20" applyNumberFormat="1" applyFont="1" applyBorder="1" applyAlignment="1" applyProtection="1">
      <alignment horizontal="center"/>
      <protection/>
    </xf>
    <xf numFmtId="173" fontId="1" fillId="2" borderId="61" xfId="20" applyFont="1" applyFill="1" applyBorder="1" applyAlignment="1">
      <alignment horizontal="left"/>
      <protection/>
    </xf>
    <xf numFmtId="181" fontId="1" fillId="0" borderId="62" xfId="20" applyNumberFormat="1" applyFont="1" applyBorder="1" applyAlignment="1" quotePrefix="1">
      <alignment horizontal="center"/>
      <protection/>
    </xf>
    <xf numFmtId="2" fontId="1" fillId="0" borderId="63" xfId="20" applyNumberFormat="1" applyFont="1" applyBorder="1" applyAlignment="1" applyProtection="1">
      <alignment horizontal="center"/>
      <protection/>
    </xf>
    <xf numFmtId="1" fontId="1" fillId="0" borderId="64" xfId="20" applyNumberFormat="1" applyFont="1" applyBorder="1" applyAlignment="1" applyProtection="1">
      <alignment horizontal="center"/>
      <protection/>
    </xf>
    <xf numFmtId="1" fontId="1" fillId="0" borderId="62" xfId="20" applyNumberFormat="1" applyFont="1" applyBorder="1" applyAlignment="1" applyProtection="1">
      <alignment horizontal="center"/>
      <protection/>
    </xf>
    <xf numFmtId="2" fontId="1" fillId="0" borderId="62" xfId="20" applyNumberFormat="1" applyFont="1" applyBorder="1" applyAlignment="1" applyProtection="1">
      <alignment horizontal="center"/>
      <protection/>
    </xf>
    <xf numFmtId="2" fontId="1" fillId="0" borderId="65" xfId="20" applyNumberFormat="1" applyFont="1" applyBorder="1" applyAlignment="1" applyProtection="1">
      <alignment horizontal="center"/>
      <protection/>
    </xf>
    <xf numFmtId="213" fontId="1" fillId="0" borderId="66" xfId="20" applyNumberFormat="1" applyFont="1" applyBorder="1" applyAlignment="1" applyProtection="1">
      <alignment horizontal="center"/>
      <protection/>
    </xf>
    <xf numFmtId="173" fontId="1" fillId="2" borderId="11" xfId="20" applyFont="1" applyFill="1" applyBorder="1" applyAlignment="1">
      <alignment horizontal="left"/>
      <protection/>
    </xf>
    <xf numFmtId="2" fontId="1" fillId="0" borderId="67" xfId="20" applyNumberFormat="1" applyFont="1" applyBorder="1" applyAlignment="1" applyProtection="1">
      <alignment horizontal="center"/>
      <protection/>
    </xf>
    <xf numFmtId="173" fontId="1" fillId="0" borderId="68" xfId="20" applyFont="1" applyBorder="1" applyAlignment="1">
      <alignment horizontal="center"/>
      <protection/>
    </xf>
    <xf numFmtId="181" fontId="1" fillId="0" borderId="69" xfId="20" applyNumberFormat="1" applyFont="1" applyBorder="1" applyAlignment="1">
      <alignment horizontal="left"/>
      <protection/>
    </xf>
    <xf numFmtId="181" fontId="1" fillId="0" borderId="70" xfId="20" applyNumberFormat="1" applyFont="1" applyBorder="1" applyAlignment="1">
      <alignment horizontal="center"/>
      <protection/>
    </xf>
    <xf numFmtId="2" fontId="1" fillId="0" borderId="71" xfId="20" applyNumberFormat="1" applyFont="1" applyBorder="1" applyAlignment="1" applyProtection="1">
      <alignment horizontal="center"/>
      <protection/>
    </xf>
    <xf numFmtId="1" fontId="1" fillId="0" borderId="71" xfId="20" applyNumberFormat="1" applyFont="1" applyBorder="1" applyAlignment="1" applyProtection="1">
      <alignment horizontal="center"/>
      <protection/>
    </xf>
    <xf numFmtId="2" fontId="1" fillId="0" borderId="7" xfId="20" applyNumberFormat="1" applyFont="1" applyBorder="1" applyAlignment="1" applyProtection="1">
      <alignment horizontal="center"/>
      <protection/>
    </xf>
    <xf numFmtId="213" fontId="1" fillId="0" borderId="26" xfId="20" applyNumberFormat="1" applyFont="1" applyBorder="1" applyAlignment="1" applyProtection="1">
      <alignment horizontal="center"/>
      <protection/>
    </xf>
    <xf numFmtId="173" fontId="1" fillId="0" borderId="0" xfId="20" applyFont="1" applyAlignment="1">
      <alignment horizontal="center"/>
      <protection/>
    </xf>
    <xf numFmtId="181" fontId="1" fillId="0" borderId="29" xfId="20" applyNumberFormat="1" applyFont="1" applyBorder="1" applyAlignment="1">
      <alignment horizontal="center"/>
      <protection/>
    </xf>
    <xf numFmtId="181" fontId="1" fillId="0" borderId="0" xfId="20" applyNumberFormat="1" applyFont="1" applyBorder="1" applyAlignment="1">
      <alignment horizontal="center"/>
      <protection/>
    </xf>
    <xf numFmtId="2" fontId="1" fillId="0" borderId="0" xfId="20" applyNumberFormat="1" applyFont="1" applyAlignment="1" applyProtection="1">
      <alignment horizontal="center"/>
      <protection/>
    </xf>
    <xf numFmtId="1" fontId="1" fillId="0" borderId="0" xfId="20" applyNumberFormat="1" applyFont="1" applyAlignment="1" applyProtection="1">
      <alignment horizontal="center"/>
      <protection/>
    </xf>
    <xf numFmtId="213" fontId="1" fillId="0" borderId="0" xfId="20" applyNumberFormat="1" applyFont="1" applyAlignment="1" applyProtection="1">
      <alignment horizontal="center"/>
      <protection/>
    </xf>
    <xf numFmtId="173" fontId="1" fillId="0" borderId="0" xfId="20" applyNumberFormat="1" applyFont="1" applyProtection="1">
      <alignment/>
      <protection/>
    </xf>
    <xf numFmtId="181" fontId="1" fillId="0" borderId="0" xfId="20" applyNumberFormat="1" applyFont="1" applyAlignment="1">
      <alignment horizontal="center"/>
      <protection/>
    </xf>
    <xf numFmtId="181" fontId="1" fillId="0" borderId="0" xfId="20" applyNumberFormat="1" applyFont="1" applyAlignment="1">
      <alignment horizontal="left"/>
      <protection/>
    </xf>
    <xf numFmtId="181" fontId="1" fillId="0" borderId="0" xfId="20" applyNumberFormat="1" applyFont="1">
      <alignment/>
      <protection/>
    </xf>
    <xf numFmtId="2" fontId="1" fillId="0" borderId="0" xfId="20" applyNumberFormat="1" applyFont="1" applyProtection="1">
      <alignment/>
      <protection/>
    </xf>
    <xf numFmtId="1" fontId="1" fillId="0" borderId="0" xfId="20" applyNumberFormat="1" applyFont="1" applyProtection="1">
      <alignment/>
      <protection/>
    </xf>
    <xf numFmtId="213" fontId="1" fillId="0" borderId="0" xfId="20" applyNumberFormat="1" applyFont="1" applyProtection="1">
      <alignment/>
      <protection/>
    </xf>
    <xf numFmtId="2" fontId="1" fillId="0" borderId="0" xfId="20" applyNumberFormat="1" applyFont="1">
      <alignment/>
      <protection/>
    </xf>
    <xf numFmtId="1" fontId="1" fillId="0" borderId="0" xfId="20" applyNumberFormat="1" applyFont="1">
      <alignment/>
      <protection/>
    </xf>
    <xf numFmtId="213" fontId="1" fillId="0" borderId="0" xfId="20" applyNumberFormat="1" applyFont="1">
      <alignment/>
      <protection/>
    </xf>
    <xf numFmtId="173" fontId="8" fillId="2" borderId="28" xfId="21" applyFont="1" applyFill="1" applyBorder="1" applyAlignment="1" quotePrefix="1">
      <alignment horizontal="left"/>
      <protection/>
    </xf>
    <xf numFmtId="181" fontId="1" fillId="2" borderId="29" xfId="21" applyNumberFormat="1" applyFont="1" applyFill="1" applyBorder="1">
      <alignment/>
      <protection/>
    </xf>
    <xf numFmtId="2" fontId="1" fillId="2" borderId="29" xfId="21" applyNumberFormat="1" applyFont="1" applyFill="1" applyBorder="1">
      <alignment/>
      <protection/>
    </xf>
    <xf numFmtId="174" fontId="1" fillId="2" borderId="29" xfId="21" applyNumberFormat="1" applyFont="1" applyFill="1" applyBorder="1">
      <alignment/>
      <protection/>
    </xf>
    <xf numFmtId="1" fontId="1" fillId="2" borderId="29" xfId="21" applyNumberFormat="1" applyFont="1" applyFill="1" applyBorder="1">
      <alignment/>
      <protection/>
    </xf>
    <xf numFmtId="180" fontId="1" fillId="2" borderId="29" xfId="21" applyNumberFormat="1" applyFont="1" applyFill="1" applyBorder="1">
      <alignment/>
      <protection/>
    </xf>
    <xf numFmtId="173" fontId="1" fillId="0" borderId="0" xfId="21" applyFont="1">
      <alignment/>
      <protection/>
    </xf>
    <xf numFmtId="14" fontId="1" fillId="2" borderId="29" xfId="21" applyNumberFormat="1" applyFont="1" applyFill="1" applyBorder="1">
      <alignment/>
      <protection/>
    </xf>
    <xf numFmtId="2" fontId="1" fillId="2" borderId="29" xfId="21" applyNumberFormat="1" applyFont="1" applyFill="1" applyBorder="1" applyAlignment="1" applyProtection="1">
      <alignment horizontal="left"/>
      <protection/>
    </xf>
    <xf numFmtId="174" fontId="1" fillId="2" borderId="29" xfId="21" applyNumberFormat="1" applyFont="1" applyFill="1" applyBorder="1" applyAlignment="1" applyProtection="1">
      <alignment horizontal="left"/>
      <protection/>
    </xf>
    <xf numFmtId="1" fontId="1" fillId="2" borderId="29" xfId="21" applyNumberFormat="1" applyFont="1" applyFill="1" applyBorder="1" applyAlignment="1" applyProtection="1">
      <alignment horizontal="left"/>
      <protection/>
    </xf>
    <xf numFmtId="180" fontId="1" fillId="2" borderId="29" xfId="21" applyNumberFormat="1" applyFont="1" applyFill="1" applyBorder="1" applyAlignment="1" applyProtection="1">
      <alignment horizontal="left"/>
      <protection/>
    </xf>
    <xf numFmtId="1" fontId="1" fillId="2" borderId="30" xfId="21" applyNumberFormat="1" applyFont="1" applyFill="1" applyBorder="1" applyAlignment="1" applyProtection="1">
      <alignment horizontal="left"/>
      <protection/>
    </xf>
    <xf numFmtId="173" fontId="5" fillId="0" borderId="31" xfId="21" applyFont="1" applyBorder="1" applyAlignment="1">
      <alignment horizontal="left"/>
      <protection/>
    </xf>
    <xf numFmtId="14" fontId="1" fillId="2" borderId="0" xfId="21" applyNumberFormat="1" applyFont="1" applyFill="1" applyBorder="1">
      <alignment/>
      <protection/>
    </xf>
    <xf numFmtId="2" fontId="1" fillId="2" borderId="0" xfId="21" applyNumberFormat="1" applyFont="1" applyFill="1" applyBorder="1" applyAlignment="1" applyProtection="1" quotePrefix="1">
      <alignment horizontal="left"/>
      <protection/>
    </xf>
    <xf numFmtId="174" fontId="1" fillId="2" borderId="0" xfId="21" applyNumberFormat="1" applyFont="1" applyFill="1" applyBorder="1" applyAlignment="1" applyProtection="1" quotePrefix="1">
      <alignment horizontal="left"/>
      <protection/>
    </xf>
    <xf numFmtId="1" fontId="1" fillId="2" borderId="0" xfId="21" applyNumberFormat="1" applyFont="1" applyFill="1" applyBorder="1" applyAlignment="1" applyProtection="1" quotePrefix="1">
      <alignment horizontal="left"/>
      <protection/>
    </xf>
    <xf numFmtId="1" fontId="1" fillId="2" borderId="0" xfId="21" applyNumberFormat="1" applyFont="1" applyFill="1" applyBorder="1">
      <alignment/>
      <protection/>
    </xf>
    <xf numFmtId="2" fontId="1" fillId="2" borderId="0" xfId="21" applyNumberFormat="1" applyFont="1" applyFill="1" applyBorder="1">
      <alignment/>
      <protection/>
    </xf>
    <xf numFmtId="180" fontId="1" fillId="2" borderId="0" xfId="21" applyNumberFormat="1" applyFont="1" applyFill="1" applyBorder="1" applyAlignment="1" applyProtection="1">
      <alignment horizontal="left"/>
      <protection/>
    </xf>
    <xf numFmtId="1" fontId="1" fillId="2" borderId="32" xfId="21" applyNumberFormat="1" applyFont="1" applyFill="1" applyBorder="1" applyAlignment="1" applyProtection="1">
      <alignment horizontal="left"/>
      <protection/>
    </xf>
    <xf numFmtId="173" fontId="5" fillId="2" borderId="0" xfId="21" applyFont="1" applyFill="1" applyBorder="1" applyAlignment="1">
      <alignment horizontal="left"/>
      <protection/>
    </xf>
    <xf numFmtId="2" fontId="5" fillId="2" borderId="0" xfId="21" applyNumberFormat="1" applyFont="1" applyFill="1" applyBorder="1" applyAlignment="1">
      <alignment horizontal="left"/>
      <protection/>
    </xf>
    <xf numFmtId="174" fontId="5" fillId="2" borderId="0" xfId="21" applyNumberFormat="1" applyFont="1" applyFill="1" applyBorder="1" applyAlignment="1">
      <alignment horizontal="left"/>
      <protection/>
    </xf>
    <xf numFmtId="1" fontId="5" fillId="2" borderId="0" xfId="21" applyNumberFormat="1" applyFont="1" applyFill="1" applyBorder="1" applyAlignment="1">
      <alignment horizontal="left"/>
      <protection/>
    </xf>
    <xf numFmtId="1" fontId="9" fillId="2" borderId="0" xfId="21" applyNumberFormat="1" applyFont="1" applyFill="1" applyBorder="1">
      <alignment/>
      <protection/>
    </xf>
    <xf numFmtId="2" fontId="9" fillId="2" borderId="0" xfId="21" applyNumberFormat="1" applyFont="1" applyFill="1" applyBorder="1">
      <alignment/>
      <protection/>
    </xf>
    <xf numFmtId="180" fontId="9" fillId="2" borderId="0" xfId="21" applyNumberFormat="1" applyFont="1" applyFill="1" applyBorder="1">
      <alignment/>
      <protection/>
    </xf>
    <xf numFmtId="1" fontId="9" fillId="2" borderId="32" xfId="21" applyNumberFormat="1" applyFont="1" applyFill="1" applyBorder="1">
      <alignment/>
      <protection/>
    </xf>
    <xf numFmtId="173" fontId="5" fillId="2" borderId="33" xfId="21" applyFont="1" applyFill="1" applyBorder="1" applyAlignment="1">
      <alignment horizontal="left"/>
      <protection/>
    </xf>
    <xf numFmtId="173" fontId="5" fillId="2" borderId="34" xfId="21" applyFont="1" applyFill="1" applyBorder="1" applyAlignment="1">
      <alignment horizontal="left"/>
      <protection/>
    </xf>
    <xf numFmtId="2" fontId="5" fillId="2" borderId="34" xfId="21" applyNumberFormat="1" applyFont="1" applyFill="1" applyBorder="1" applyAlignment="1">
      <alignment horizontal="left"/>
      <protection/>
    </xf>
    <xf numFmtId="174" fontId="5" fillId="2" borderId="34" xfId="21" applyNumberFormat="1" applyFont="1" applyFill="1" applyBorder="1" applyAlignment="1">
      <alignment horizontal="left"/>
      <protection/>
    </xf>
    <xf numFmtId="1" fontId="5" fillId="2" borderId="34" xfId="21" applyNumberFormat="1" applyFont="1" applyFill="1" applyBorder="1" applyAlignment="1">
      <alignment horizontal="left"/>
      <protection/>
    </xf>
    <xf numFmtId="1" fontId="9" fillId="2" borderId="34" xfId="21" applyNumberFormat="1" applyFont="1" applyFill="1" applyBorder="1">
      <alignment/>
      <protection/>
    </xf>
    <xf numFmtId="1" fontId="9" fillId="2" borderId="35" xfId="21" applyNumberFormat="1" applyFont="1" applyFill="1" applyBorder="1">
      <alignment/>
      <protection/>
    </xf>
    <xf numFmtId="1" fontId="9" fillId="2" borderId="45" xfId="21" applyNumberFormat="1" applyFont="1" applyFill="1" applyBorder="1">
      <alignment/>
      <protection/>
    </xf>
    <xf numFmtId="173" fontId="10" fillId="0" borderId="0" xfId="21" applyFont="1" applyBorder="1" applyAlignment="1">
      <alignment horizontal="left"/>
      <protection/>
    </xf>
    <xf numFmtId="173" fontId="5" fillId="0" borderId="0" xfId="21" applyFont="1" applyBorder="1" applyAlignment="1">
      <alignment horizontal="left"/>
      <protection/>
    </xf>
    <xf numFmtId="173" fontId="1" fillId="0" borderId="31" xfId="21" applyFont="1" applyBorder="1">
      <alignment/>
      <protection/>
    </xf>
    <xf numFmtId="1" fontId="9" fillId="2" borderId="0" xfId="21" applyNumberFormat="1" applyFont="1" applyFill="1" applyBorder="1" applyAlignment="1">
      <alignment horizontal="center"/>
      <protection/>
    </xf>
    <xf numFmtId="173" fontId="1" fillId="0" borderId="0" xfId="21" applyFont="1" applyBorder="1">
      <alignment/>
      <protection/>
    </xf>
    <xf numFmtId="173" fontId="9" fillId="0" borderId="0" xfId="21" applyFont="1" applyBorder="1">
      <alignment/>
      <protection/>
    </xf>
    <xf numFmtId="2" fontId="9" fillId="0" borderId="0" xfId="21" applyNumberFormat="1" applyFont="1" applyBorder="1">
      <alignment/>
      <protection/>
    </xf>
    <xf numFmtId="174" fontId="9" fillId="0" borderId="0" xfId="21" applyNumberFormat="1" applyFont="1" applyBorder="1">
      <alignment/>
      <protection/>
    </xf>
    <xf numFmtId="1" fontId="9" fillId="0" borderId="0" xfId="21" applyNumberFormat="1" applyFont="1" applyBorder="1">
      <alignment/>
      <protection/>
    </xf>
    <xf numFmtId="1" fontId="9" fillId="0" borderId="0" xfId="21" applyNumberFormat="1" applyFont="1" applyBorder="1" applyAlignment="1">
      <alignment horizontal="center"/>
      <protection/>
    </xf>
    <xf numFmtId="180" fontId="1" fillId="0" borderId="0" xfId="21" applyNumberFormat="1" applyFont="1" applyBorder="1" applyAlignment="1">
      <alignment horizontal="center"/>
      <protection/>
    </xf>
    <xf numFmtId="1" fontId="1" fillId="0" borderId="32" xfId="21" applyNumberFormat="1" applyFont="1" applyBorder="1" applyAlignment="1">
      <alignment horizontal="center"/>
      <protection/>
    </xf>
    <xf numFmtId="181" fontId="1" fillId="0" borderId="9" xfId="21" applyNumberFormat="1" applyFont="1" applyBorder="1" applyAlignment="1">
      <alignment horizontal="center"/>
      <protection/>
    </xf>
    <xf numFmtId="181" fontId="1" fillId="0" borderId="36" xfId="21" applyNumberFormat="1" applyFont="1" applyBorder="1" applyAlignment="1">
      <alignment horizontal="center"/>
      <protection/>
    </xf>
    <xf numFmtId="2" fontId="1" fillId="0" borderId="37" xfId="21" applyNumberFormat="1" applyFont="1" applyBorder="1" applyAlignment="1">
      <alignment horizontal="centerContinuous"/>
      <protection/>
    </xf>
    <xf numFmtId="174" fontId="1" fillId="0" borderId="37" xfId="21" applyNumberFormat="1" applyFont="1" applyBorder="1" applyAlignment="1">
      <alignment horizontal="centerContinuous"/>
      <protection/>
    </xf>
    <xf numFmtId="1" fontId="1" fillId="0" borderId="37" xfId="21" applyNumberFormat="1" applyFont="1" applyBorder="1" applyAlignment="1">
      <alignment horizontal="centerContinuous"/>
      <protection/>
    </xf>
    <xf numFmtId="180" fontId="1" fillId="0" borderId="37" xfId="21" applyNumberFormat="1" applyFont="1" applyBorder="1" applyAlignment="1">
      <alignment horizontal="centerContinuous"/>
      <protection/>
    </xf>
    <xf numFmtId="1" fontId="1" fillId="0" borderId="38" xfId="21" applyNumberFormat="1" applyFont="1" applyBorder="1" applyAlignment="1">
      <alignment horizontal="centerContinuous"/>
      <protection/>
    </xf>
    <xf numFmtId="173" fontId="1" fillId="0" borderId="31" xfId="21" applyFont="1" applyBorder="1" applyAlignment="1">
      <alignment horizontal="center"/>
      <protection/>
    </xf>
    <xf numFmtId="181" fontId="1" fillId="0" borderId="39" xfId="21" applyNumberFormat="1" applyFont="1" applyBorder="1" applyAlignment="1">
      <alignment horizontal="center"/>
      <protection/>
    </xf>
    <xf numFmtId="181" fontId="1" fillId="0" borderId="40" xfId="21" applyNumberFormat="1" applyFont="1" applyBorder="1" applyAlignment="1">
      <alignment horizontal="center"/>
      <protection/>
    </xf>
    <xf numFmtId="2" fontId="1" fillId="0" borderId="8" xfId="21" applyNumberFormat="1" applyFont="1" applyBorder="1" applyAlignment="1">
      <alignment horizontal="center"/>
      <protection/>
    </xf>
    <xf numFmtId="174" fontId="1" fillId="0" borderId="9" xfId="21" applyNumberFormat="1" applyFont="1" applyBorder="1" applyAlignment="1">
      <alignment horizontal="center"/>
      <protection/>
    </xf>
    <xf numFmtId="1" fontId="1" fillId="0" borderId="9" xfId="21" applyNumberFormat="1" applyFont="1" applyBorder="1" applyAlignment="1" applyProtection="1">
      <alignment horizontal="center"/>
      <protection/>
    </xf>
    <xf numFmtId="1" fontId="1" fillId="0" borderId="5" xfId="21" applyNumberFormat="1" applyFont="1" applyBorder="1" applyAlignment="1">
      <alignment horizontal="center"/>
      <protection/>
    </xf>
    <xf numFmtId="1" fontId="1" fillId="0" borderId="10" xfId="21" applyNumberFormat="1" applyFont="1" applyBorder="1" applyAlignment="1">
      <alignment horizontal="center"/>
      <protection/>
    </xf>
    <xf numFmtId="2" fontId="1" fillId="0" borderId="5" xfId="21" applyNumberFormat="1" applyFont="1" applyBorder="1" applyAlignment="1">
      <alignment horizontal="center"/>
      <protection/>
    </xf>
    <xf numFmtId="180" fontId="1" fillId="0" borderId="5" xfId="21" applyNumberFormat="1" applyFont="1" applyBorder="1" applyAlignment="1">
      <alignment horizontal="center"/>
      <protection/>
    </xf>
    <xf numFmtId="180" fontId="1" fillId="0" borderId="8" xfId="21" applyNumberFormat="1" applyFont="1" applyBorder="1" applyAlignment="1">
      <alignment horizontal="center"/>
      <protection/>
    </xf>
    <xf numFmtId="1" fontId="1" fillId="0" borderId="23" xfId="21" applyNumberFormat="1" applyFont="1" applyBorder="1" applyAlignment="1">
      <alignment horizontal="center"/>
      <protection/>
    </xf>
    <xf numFmtId="181" fontId="1" fillId="0" borderId="42" xfId="21" applyNumberFormat="1" applyFont="1" applyBorder="1" applyAlignment="1">
      <alignment horizontal="center"/>
      <protection/>
    </xf>
    <xf numFmtId="181" fontId="1" fillId="0" borderId="43" xfId="21" applyNumberFormat="1" applyFont="1" applyBorder="1" applyAlignment="1">
      <alignment horizontal="center"/>
      <protection/>
    </xf>
    <xf numFmtId="2" fontId="1" fillId="0" borderId="12" xfId="21" applyNumberFormat="1" applyFont="1" applyBorder="1" applyAlignment="1">
      <alignment horizontal="center"/>
      <protection/>
    </xf>
    <xf numFmtId="174" fontId="1" fillId="2" borderId="4" xfId="21" applyNumberFormat="1" applyFont="1" applyFill="1" applyBorder="1" applyAlignment="1">
      <alignment horizontal="center"/>
      <protection/>
    </xf>
    <xf numFmtId="1" fontId="1" fillId="2" borderId="4" xfId="21" applyNumberFormat="1" applyFont="1" applyFill="1" applyBorder="1" applyAlignment="1">
      <alignment horizontal="center"/>
      <protection/>
    </xf>
    <xf numFmtId="1" fontId="1" fillId="0" borderId="12" xfId="21" applyNumberFormat="1" applyFont="1" applyBorder="1" applyAlignment="1">
      <alignment horizontal="center"/>
      <protection/>
    </xf>
    <xf numFmtId="180" fontId="1" fillId="0" borderId="12" xfId="21" applyNumberFormat="1" applyFont="1" applyBorder="1" applyAlignment="1">
      <alignment horizontal="center"/>
      <protection/>
    </xf>
    <xf numFmtId="174" fontId="1" fillId="0" borderId="4" xfId="21" applyNumberFormat="1" applyFont="1" applyBorder="1" applyAlignment="1">
      <alignment horizontal="center"/>
      <protection/>
    </xf>
    <xf numFmtId="1" fontId="1" fillId="0" borderId="72" xfId="21" applyNumberFormat="1" applyFont="1" applyBorder="1" applyAlignment="1">
      <alignment horizontal="center"/>
      <protection/>
    </xf>
    <xf numFmtId="178" fontId="1" fillId="0" borderId="45" xfId="21" applyNumberFormat="1" applyFont="1" applyBorder="1" applyAlignment="1" quotePrefix="1">
      <alignment horizontal="center"/>
      <protection/>
    </xf>
    <xf numFmtId="181" fontId="1" fillId="0" borderId="45" xfId="21" applyNumberFormat="1" applyFont="1" applyBorder="1" applyAlignment="1" quotePrefix="1">
      <alignment horizontal="center"/>
      <protection/>
    </xf>
    <xf numFmtId="2" fontId="1" fillId="0" borderId="5" xfId="21" applyNumberFormat="1" applyFont="1" applyBorder="1" applyAlignment="1" applyProtection="1">
      <alignment horizontal="center"/>
      <protection/>
    </xf>
    <xf numFmtId="174" fontId="1" fillId="0" borderId="9" xfId="21" applyNumberFormat="1" applyFont="1" applyBorder="1" applyAlignment="1" applyProtection="1">
      <alignment horizontal="center"/>
      <protection/>
    </xf>
    <xf numFmtId="1" fontId="1" fillId="0" borderId="0" xfId="21" applyNumberFormat="1" applyFont="1" applyBorder="1" applyAlignment="1" applyProtection="1">
      <alignment horizontal="center"/>
      <protection/>
    </xf>
    <xf numFmtId="1" fontId="1" fillId="0" borderId="39" xfId="21" applyNumberFormat="1" applyFont="1" applyBorder="1" applyAlignment="1" applyProtection="1">
      <alignment horizontal="center"/>
      <protection/>
    </xf>
    <xf numFmtId="2" fontId="1" fillId="0" borderId="39" xfId="21" applyNumberFormat="1" applyFont="1" applyBorder="1" applyAlignment="1" applyProtection="1">
      <alignment horizontal="center"/>
      <protection/>
    </xf>
    <xf numFmtId="180" fontId="1" fillId="0" borderId="39" xfId="21" applyNumberFormat="1" applyFont="1" applyBorder="1" applyAlignment="1" applyProtection="1">
      <alignment horizontal="center"/>
      <protection/>
    </xf>
    <xf numFmtId="2" fontId="1" fillId="0" borderId="11" xfId="21" applyNumberFormat="1" applyFont="1" applyBorder="1" applyAlignment="1" applyProtection="1">
      <alignment horizontal="center"/>
      <protection/>
    </xf>
    <xf numFmtId="1" fontId="1" fillId="0" borderId="73" xfId="21" applyNumberFormat="1" applyFont="1" applyBorder="1" applyAlignment="1" applyProtection="1">
      <alignment horizontal="center"/>
      <protection/>
    </xf>
    <xf numFmtId="174" fontId="1" fillId="0" borderId="11" xfId="21" applyNumberFormat="1" applyFont="1" applyBorder="1" applyAlignment="1" applyProtection="1">
      <alignment horizontal="center"/>
      <protection/>
    </xf>
    <xf numFmtId="1" fontId="1" fillId="0" borderId="11" xfId="21" applyNumberFormat="1" applyFont="1" applyBorder="1" applyAlignment="1" applyProtection="1">
      <alignment horizontal="center"/>
      <protection/>
    </xf>
    <xf numFmtId="1" fontId="1" fillId="0" borderId="32" xfId="21" applyNumberFormat="1" applyFont="1" applyBorder="1" applyAlignment="1" applyProtection="1">
      <alignment horizontal="center"/>
      <protection/>
    </xf>
    <xf numFmtId="178" fontId="1" fillId="0" borderId="45" xfId="21" applyNumberFormat="1" applyFont="1" applyBorder="1" applyAlignment="1">
      <alignment horizontal="center"/>
      <protection/>
    </xf>
    <xf numFmtId="178" fontId="1" fillId="0" borderId="51" xfId="21" applyNumberFormat="1" applyFont="1" applyBorder="1" applyAlignment="1">
      <alignment horizontal="center"/>
      <protection/>
    </xf>
    <xf numFmtId="181" fontId="1" fillId="0" borderId="45" xfId="21" applyNumberFormat="1" applyFont="1" applyBorder="1" applyAlignment="1">
      <alignment horizontal="center"/>
      <protection/>
    </xf>
    <xf numFmtId="1" fontId="1" fillId="0" borderId="45" xfId="21" applyNumberFormat="1" applyFont="1" applyBorder="1" applyAlignment="1" applyProtection="1">
      <alignment horizontal="center"/>
      <protection/>
    </xf>
    <xf numFmtId="2" fontId="1" fillId="0" borderId="45" xfId="21" applyNumberFormat="1" applyFont="1" applyBorder="1" applyAlignment="1" applyProtection="1">
      <alignment horizontal="center"/>
      <protection/>
    </xf>
    <xf numFmtId="180" fontId="1" fillId="0" borderId="45" xfId="21" applyNumberFormat="1" applyFont="1" applyBorder="1" applyAlignment="1" applyProtection="1">
      <alignment horizontal="center"/>
      <protection/>
    </xf>
    <xf numFmtId="2" fontId="1" fillId="0" borderId="52" xfId="21" applyNumberFormat="1" applyFont="1" applyBorder="1" applyAlignment="1" applyProtection="1">
      <alignment horizontal="center"/>
      <protection/>
    </xf>
    <xf numFmtId="2" fontId="1" fillId="0" borderId="1" xfId="21" applyNumberFormat="1" applyFont="1" applyBorder="1" applyAlignment="1" applyProtection="1">
      <alignment horizontal="center"/>
      <protection/>
    </xf>
    <xf numFmtId="174" fontId="1" fillId="0" borderId="19" xfId="21" applyNumberFormat="1" applyFont="1" applyBorder="1" applyAlignment="1" applyProtection="1">
      <alignment horizontal="center"/>
      <protection/>
    </xf>
    <xf numFmtId="1" fontId="1" fillId="0" borderId="19" xfId="21" applyNumberFormat="1" applyFont="1" applyBorder="1" applyAlignment="1" applyProtection="1">
      <alignment horizontal="center"/>
      <protection/>
    </xf>
    <xf numFmtId="1" fontId="1" fillId="0" borderId="47" xfId="21" applyNumberFormat="1" applyFont="1" applyBorder="1" applyAlignment="1" applyProtection="1">
      <alignment horizontal="center"/>
      <protection/>
    </xf>
    <xf numFmtId="1" fontId="1" fillId="0" borderId="40" xfId="21" applyNumberFormat="1" applyFont="1" applyBorder="1" applyAlignment="1" applyProtection="1">
      <alignment horizontal="center"/>
      <protection/>
    </xf>
    <xf numFmtId="2" fontId="1" fillId="0" borderId="40" xfId="21" applyNumberFormat="1" applyFont="1" applyBorder="1" applyAlignment="1" applyProtection="1">
      <alignment horizontal="center"/>
      <protection/>
    </xf>
    <xf numFmtId="180" fontId="1" fillId="0" borderId="40" xfId="21" applyNumberFormat="1" applyFont="1" applyBorder="1" applyAlignment="1" applyProtection="1">
      <alignment horizontal="center"/>
      <protection/>
    </xf>
    <xf numFmtId="2" fontId="1" fillId="0" borderId="48" xfId="21" applyNumberFormat="1" applyFont="1" applyBorder="1" applyAlignment="1" applyProtection="1">
      <alignment horizontal="center"/>
      <protection/>
    </xf>
    <xf numFmtId="2" fontId="1" fillId="0" borderId="19" xfId="21" applyNumberFormat="1" applyFont="1" applyBorder="1" applyAlignment="1" applyProtection="1">
      <alignment horizontal="center"/>
      <protection/>
    </xf>
    <xf numFmtId="1" fontId="1" fillId="0" borderId="23" xfId="21" applyNumberFormat="1" applyFont="1" applyBorder="1" applyAlignment="1" applyProtection="1">
      <alignment horizontal="center"/>
      <protection/>
    </xf>
    <xf numFmtId="181" fontId="1" fillId="0" borderId="55" xfId="21" applyNumberFormat="1" applyFont="1" applyBorder="1" applyAlignment="1">
      <alignment horizontal="center"/>
      <protection/>
    </xf>
    <xf numFmtId="2" fontId="1" fillId="0" borderId="56" xfId="21" applyNumberFormat="1" applyFont="1" applyBorder="1" applyAlignment="1" applyProtection="1">
      <alignment horizontal="center"/>
      <protection/>
    </xf>
    <xf numFmtId="174" fontId="1" fillId="0" borderId="74" xfId="21" applyNumberFormat="1" applyFont="1" applyBorder="1" applyAlignment="1" applyProtection="1">
      <alignment horizontal="center"/>
      <protection/>
    </xf>
    <xf numFmtId="1" fontId="1" fillId="0" borderId="74" xfId="21" applyNumberFormat="1" applyFont="1" applyBorder="1" applyAlignment="1" applyProtection="1">
      <alignment horizontal="center"/>
      <protection/>
    </xf>
    <xf numFmtId="1" fontId="1" fillId="0" borderId="57" xfId="21" applyNumberFormat="1" applyFont="1" applyBorder="1" applyAlignment="1" applyProtection="1">
      <alignment horizontal="center"/>
      <protection/>
    </xf>
    <xf numFmtId="1" fontId="1" fillId="0" borderId="58" xfId="21" applyNumberFormat="1" applyFont="1" applyBorder="1" applyAlignment="1" applyProtection="1">
      <alignment horizontal="center"/>
      <protection/>
    </xf>
    <xf numFmtId="2" fontId="1" fillId="0" borderId="58" xfId="21" applyNumberFormat="1" applyFont="1" applyBorder="1" applyAlignment="1" applyProtection="1">
      <alignment horizontal="center"/>
      <protection/>
    </xf>
    <xf numFmtId="180" fontId="1" fillId="0" borderId="58" xfId="21" applyNumberFormat="1" applyFont="1" applyBorder="1" applyAlignment="1" applyProtection="1">
      <alignment horizontal="center"/>
      <protection/>
    </xf>
    <xf numFmtId="2" fontId="1" fillId="0" borderId="59" xfId="21" applyNumberFormat="1" applyFont="1" applyBorder="1" applyAlignment="1" applyProtection="1">
      <alignment horizontal="center"/>
      <protection/>
    </xf>
    <xf numFmtId="2" fontId="1" fillId="0" borderId="74" xfId="21" applyNumberFormat="1" applyFont="1" applyBorder="1" applyAlignment="1" applyProtection="1">
      <alignment horizontal="center"/>
      <protection/>
    </xf>
    <xf numFmtId="1" fontId="1" fillId="0" borderId="75" xfId="21" applyNumberFormat="1" applyFont="1" applyBorder="1" applyAlignment="1" applyProtection="1">
      <alignment horizontal="center"/>
      <protection/>
    </xf>
    <xf numFmtId="173" fontId="1" fillId="2" borderId="76" xfId="21" applyFont="1" applyFill="1" applyBorder="1" applyAlignment="1">
      <alignment horizontal="left"/>
      <protection/>
    </xf>
    <xf numFmtId="181" fontId="1" fillId="0" borderId="77" xfId="21" applyNumberFormat="1" applyFont="1" applyBorder="1" applyAlignment="1" quotePrefix="1">
      <alignment horizontal="center"/>
      <protection/>
    </xf>
    <xf numFmtId="2" fontId="1" fillId="0" borderId="78" xfId="21" applyNumberFormat="1" applyFont="1" applyBorder="1" applyAlignment="1" applyProtection="1">
      <alignment horizontal="center"/>
      <protection/>
    </xf>
    <xf numFmtId="174" fontId="1" fillId="0" borderId="78" xfId="21" applyNumberFormat="1" applyFont="1" applyBorder="1" applyAlignment="1" applyProtection="1">
      <alignment horizontal="center"/>
      <protection/>
    </xf>
    <xf numFmtId="1" fontId="1" fillId="0" borderId="78" xfId="21" applyNumberFormat="1" applyFont="1" applyBorder="1" applyAlignment="1" applyProtection="1">
      <alignment horizontal="center"/>
      <protection/>
    </xf>
    <xf numFmtId="180" fontId="1" fillId="0" borderId="78" xfId="21" applyNumberFormat="1" applyFont="1" applyBorder="1" applyAlignment="1" applyProtection="1">
      <alignment horizontal="center"/>
      <protection/>
    </xf>
    <xf numFmtId="2" fontId="1" fillId="0" borderId="76" xfId="21" applyNumberFormat="1" applyFont="1" applyBorder="1" applyAlignment="1" applyProtection="1">
      <alignment horizontal="center"/>
      <protection/>
    </xf>
    <xf numFmtId="1" fontId="1" fillId="0" borderId="79" xfId="21" applyNumberFormat="1" applyFont="1" applyBorder="1" applyAlignment="1" applyProtection="1">
      <alignment horizontal="center"/>
      <protection/>
    </xf>
    <xf numFmtId="173" fontId="1" fillId="2" borderId="11" xfId="21" applyFont="1" applyFill="1" applyBorder="1" applyAlignment="1">
      <alignment horizontal="left"/>
      <protection/>
    </xf>
    <xf numFmtId="174" fontId="1" fillId="0" borderId="5" xfId="21" applyNumberFormat="1" applyFont="1" applyBorder="1" applyAlignment="1" applyProtection="1">
      <alignment horizontal="center"/>
      <protection/>
    </xf>
    <xf numFmtId="1" fontId="1" fillId="0" borderId="5" xfId="21" applyNumberFormat="1" applyFont="1" applyBorder="1" applyAlignment="1" applyProtection="1">
      <alignment horizontal="center"/>
      <protection/>
    </xf>
    <xf numFmtId="180" fontId="1" fillId="0" borderId="5" xfId="21" applyNumberFormat="1" applyFont="1" applyBorder="1" applyAlignment="1" applyProtection="1">
      <alignment horizontal="center"/>
      <protection/>
    </xf>
    <xf numFmtId="173" fontId="1" fillId="2" borderId="80" xfId="21" applyFont="1" applyFill="1" applyBorder="1" applyAlignment="1">
      <alignment horizontal="left"/>
      <protection/>
    </xf>
    <xf numFmtId="181" fontId="1" fillId="0" borderId="81" xfId="21" applyNumberFormat="1" applyFont="1" applyBorder="1" applyAlignment="1">
      <alignment horizontal="center"/>
      <protection/>
    </xf>
    <xf numFmtId="2" fontId="1" fillId="0" borderId="82" xfId="21" applyNumberFormat="1" applyFont="1" applyBorder="1" applyAlignment="1" applyProtection="1">
      <alignment horizontal="center"/>
      <protection/>
    </xf>
    <xf numFmtId="174" fontId="1" fillId="0" borderId="82" xfId="21" applyNumberFormat="1" applyFont="1" applyBorder="1" applyAlignment="1" applyProtection="1">
      <alignment horizontal="center"/>
      <protection/>
    </xf>
    <xf numFmtId="1" fontId="1" fillId="0" borderId="82" xfId="21" applyNumberFormat="1" applyFont="1" applyBorder="1" applyAlignment="1" applyProtection="1">
      <alignment horizontal="center"/>
      <protection/>
    </xf>
    <xf numFmtId="180" fontId="1" fillId="0" borderId="82" xfId="21" applyNumberFormat="1" applyFont="1" applyBorder="1" applyAlignment="1" applyProtection="1">
      <alignment horizontal="center"/>
      <protection/>
    </xf>
    <xf numFmtId="2" fontId="1" fillId="0" borderId="80" xfId="21" applyNumberFormat="1" applyFont="1" applyBorder="1" applyAlignment="1" applyProtection="1">
      <alignment horizontal="center"/>
      <protection/>
    </xf>
    <xf numFmtId="1" fontId="1" fillId="0" borderId="83" xfId="21" applyNumberFormat="1" applyFont="1" applyBorder="1" applyAlignment="1" applyProtection="1">
      <alignment horizontal="center"/>
      <protection/>
    </xf>
    <xf numFmtId="173" fontId="1" fillId="0" borderId="68" xfId="21" applyFont="1" applyBorder="1" applyAlignment="1">
      <alignment horizontal="center"/>
      <protection/>
    </xf>
    <xf numFmtId="181" fontId="1" fillId="0" borderId="84" xfId="21" applyNumberFormat="1" applyFont="1" applyBorder="1" applyAlignment="1">
      <alignment horizontal="left"/>
      <protection/>
    </xf>
    <xf numFmtId="181" fontId="1" fillId="0" borderId="85" xfId="21" applyNumberFormat="1" applyFont="1" applyBorder="1" applyAlignment="1">
      <alignment horizontal="center"/>
      <protection/>
    </xf>
    <xf numFmtId="2" fontId="1" fillId="0" borderId="85" xfId="21" applyNumberFormat="1" applyFont="1" applyBorder="1" applyAlignment="1" applyProtection="1">
      <alignment horizontal="center"/>
      <protection/>
    </xf>
    <xf numFmtId="174" fontId="1" fillId="0" borderId="85" xfId="21" applyNumberFormat="1" applyFont="1" applyBorder="1" applyAlignment="1" applyProtection="1">
      <alignment horizontal="center"/>
      <protection/>
    </xf>
    <xf numFmtId="1" fontId="1" fillId="0" borderId="85" xfId="21" applyNumberFormat="1" applyFont="1" applyBorder="1" applyAlignment="1" applyProtection="1">
      <alignment horizontal="center"/>
      <protection/>
    </xf>
    <xf numFmtId="180" fontId="1" fillId="0" borderId="85" xfId="21" applyNumberFormat="1" applyFont="1" applyBorder="1" applyAlignment="1" applyProtection="1">
      <alignment horizontal="center"/>
      <protection/>
    </xf>
    <xf numFmtId="1" fontId="1" fillId="0" borderId="86" xfId="21" applyNumberFormat="1" applyFont="1" applyBorder="1" applyAlignment="1" applyProtection="1">
      <alignment horizontal="center"/>
      <protection/>
    </xf>
    <xf numFmtId="173" fontId="1" fillId="0" borderId="0" xfId="21" applyNumberFormat="1" applyFont="1" applyProtection="1">
      <alignment/>
      <protection/>
    </xf>
    <xf numFmtId="181" fontId="1" fillId="0" borderId="0" xfId="21" applyNumberFormat="1" applyFont="1" applyAlignment="1">
      <alignment horizontal="center"/>
      <protection/>
    </xf>
    <xf numFmtId="2" fontId="1" fillId="0" borderId="0" xfId="21" applyNumberFormat="1" applyFont="1" applyAlignment="1" applyProtection="1">
      <alignment horizontal="center"/>
      <protection/>
    </xf>
    <xf numFmtId="174" fontId="1" fillId="0" borderId="0" xfId="21" applyNumberFormat="1" applyFont="1" applyAlignment="1" applyProtection="1">
      <alignment horizontal="center"/>
      <protection/>
    </xf>
    <xf numFmtId="1" fontId="1" fillId="0" borderId="0" xfId="21" applyNumberFormat="1" applyFont="1" applyAlignment="1" applyProtection="1">
      <alignment horizontal="center"/>
      <protection/>
    </xf>
    <xf numFmtId="180" fontId="1" fillId="0" borderId="0" xfId="21" applyNumberFormat="1" applyFont="1" applyAlignment="1" applyProtection="1">
      <alignment horizontal="center"/>
      <protection/>
    </xf>
    <xf numFmtId="173" fontId="1" fillId="0" borderId="0" xfId="21" applyFont="1" applyAlignment="1">
      <alignment horizontal="center"/>
      <protection/>
    </xf>
    <xf numFmtId="181" fontId="1" fillId="0" borderId="0" xfId="21" applyNumberFormat="1" applyFont="1" applyAlignment="1">
      <alignment horizontal="left"/>
      <protection/>
    </xf>
    <xf numFmtId="181" fontId="1" fillId="0" borderId="0" xfId="21" applyNumberFormat="1" applyFont="1">
      <alignment/>
      <protection/>
    </xf>
    <xf numFmtId="2" fontId="1" fillId="0" borderId="0" xfId="21" applyNumberFormat="1" applyFont="1" applyProtection="1">
      <alignment/>
      <protection/>
    </xf>
    <xf numFmtId="174" fontId="1" fillId="0" borderId="0" xfId="21" applyNumberFormat="1" applyFont="1" applyProtection="1">
      <alignment/>
      <protection/>
    </xf>
    <xf numFmtId="1" fontId="1" fillId="0" borderId="0" xfId="21" applyNumberFormat="1" applyFont="1" applyProtection="1">
      <alignment/>
      <protection/>
    </xf>
    <xf numFmtId="180" fontId="1" fillId="0" borderId="0" xfId="21" applyNumberFormat="1" applyFont="1" applyProtection="1">
      <alignment/>
      <protection/>
    </xf>
    <xf numFmtId="2" fontId="1" fillId="0" borderId="0" xfId="21" applyNumberFormat="1" applyFont="1">
      <alignment/>
      <protection/>
    </xf>
    <xf numFmtId="174" fontId="1" fillId="0" borderId="0" xfId="21" applyNumberFormat="1" applyFont="1">
      <alignment/>
      <protection/>
    </xf>
    <xf numFmtId="1" fontId="1" fillId="0" borderId="0" xfId="21" applyNumberFormat="1" applyFont="1">
      <alignment/>
      <protection/>
    </xf>
    <xf numFmtId="180" fontId="1" fillId="0" borderId="0" xfId="21" applyNumberFormat="1" applyFont="1">
      <alignment/>
      <protection/>
    </xf>
    <xf numFmtId="173" fontId="8" fillId="2" borderId="28" xfId="22" applyFont="1" applyFill="1" applyBorder="1" applyAlignment="1" quotePrefix="1">
      <alignment horizontal="left"/>
      <protection/>
    </xf>
    <xf numFmtId="181" fontId="1" fillId="2" borderId="29" xfId="22" applyNumberFormat="1" applyFont="1" applyFill="1" applyBorder="1">
      <alignment/>
      <protection/>
    </xf>
    <xf numFmtId="2" fontId="1" fillId="2" borderId="29" xfId="22" applyNumberFormat="1" applyFont="1" applyFill="1" applyBorder="1">
      <alignment/>
      <protection/>
    </xf>
    <xf numFmtId="174" fontId="1" fillId="2" borderId="29" xfId="22" applyNumberFormat="1" applyFont="1" applyFill="1" applyBorder="1">
      <alignment/>
      <protection/>
    </xf>
    <xf numFmtId="1" fontId="1" fillId="2" borderId="29" xfId="22" applyNumberFormat="1" applyFont="1" applyFill="1" applyBorder="1">
      <alignment/>
      <protection/>
    </xf>
    <xf numFmtId="180" fontId="1" fillId="2" borderId="29" xfId="22" applyNumberFormat="1" applyFont="1" applyFill="1" applyBorder="1">
      <alignment/>
      <protection/>
    </xf>
    <xf numFmtId="3" fontId="1" fillId="2" borderId="29" xfId="22" applyNumberFormat="1" applyFont="1" applyFill="1" applyBorder="1">
      <alignment/>
      <protection/>
    </xf>
    <xf numFmtId="173" fontId="1" fillId="0" borderId="0" xfId="22" applyFont="1">
      <alignment/>
      <protection/>
    </xf>
    <xf numFmtId="14" fontId="1" fillId="2" borderId="29" xfId="22" applyNumberFormat="1" applyFont="1" applyFill="1" applyBorder="1">
      <alignment/>
      <protection/>
    </xf>
    <xf numFmtId="2" fontId="1" fillId="2" borderId="29" xfId="22" applyNumberFormat="1" applyFont="1" applyFill="1" applyBorder="1" applyAlignment="1" applyProtection="1">
      <alignment horizontal="left"/>
      <protection/>
    </xf>
    <xf numFmtId="174" fontId="1" fillId="2" borderId="29" xfId="22" applyNumberFormat="1" applyFont="1" applyFill="1" applyBorder="1" applyAlignment="1" applyProtection="1">
      <alignment horizontal="left"/>
      <protection/>
    </xf>
    <xf numFmtId="1" fontId="1" fillId="2" borderId="29" xfId="22" applyNumberFormat="1" applyFont="1" applyFill="1" applyBorder="1" applyAlignment="1" applyProtection="1">
      <alignment horizontal="left"/>
      <protection/>
    </xf>
    <xf numFmtId="180" fontId="1" fillId="2" borderId="29" xfId="22" applyNumberFormat="1" applyFont="1" applyFill="1" applyBorder="1" applyAlignment="1" applyProtection="1">
      <alignment horizontal="left"/>
      <protection/>
    </xf>
    <xf numFmtId="3" fontId="1" fillId="2" borderId="30" xfId="22" applyNumberFormat="1" applyFont="1" applyFill="1" applyBorder="1" applyAlignment="1" applyProtection="1">
      <alignment horizontal="left"/>
      <protection/>
    </xf>
    <xf numFmtId="173" fontId="5" fillId="0" borderId="31" xfId="22" applyFont="1" applyBorder="1" applyAlignment="1">
      <alignment horizontal="left"/>
      <protection/>
    </xf>
    <xf numFmtId="14" fontId="1" fillId="2" borderId="0" xfId="22" applyNumberFormat="1" applyFont="1" applyFill="1" applyBorder="1">
      <alignment/>
      <protection/>
    </xf>
    <xf numFmtId="2" fontId="1" fillId="2" borderId="0" xfId="22" applyNumberFormat="1" applyFont="1" applyFill="1" applyBorder="1" applyAlignment="1" applyProtection="1" quotePrefix="1">
      <alignment horizontal="left"/>
      <protection/>
    </xf>
    <xf numFmtId="174" fontId="1" fillId="2" borderId="0" xfId="22" applyNumberFormat="1" applyFont="1" applyFill="1" applyBorder="1" applyAlignment="1" applyProtection="1" quotePrefix="1">
      <alignment horizontal="left"/>
      <protection/>
    </xf>
    <xf numFmtId="1" fontId="1" fillId="2" borderId="0" xfId="22" applyNumberFormat="1" applyFont="1" applyFill="1" applyBorder="1" applyAlignment="1" applyProtection="1" quotePrefix="1">
      <alignment horizontal="left"/>
      <protection/>
    </xf>
    <xf numFmtId="1" fontId="1" fillId="2" borderId="0" xfId="22" applyNumberFormat="1" applyFont="1" applyFill="1" applyBorder="1">
      <alignment/>
      <protection/>
    </xf>
    <xf numFmtId="2" fontId="1" fillId="2" borderId="0" xfId="22" applyNumberFormat="1" applyFont="1" applyFill="1" applyBorder="1">
      <alignment/>
      <protection/>
    </xf>
    <xf numFmtId="2" fontId="1" fillId="2" borderId="0" xfId="22" applyNumberFormat="1" applyFont="1" applyFill="1" applyBorder="1" applyAlignment="1" applyProtection="1">
      <alignment horizontal="left"/>
      <protection/>
    </xf>
    <xf numFmtId="180" fontId="1" fillId="2" borderId="0" xfId="22" applyNumberFormat="1" applyFont="1" applyFill="1" applyBorder="1" applyAlignment="1" applyProtection="1">
      <alignment horizontal="left"/>
      <protection/>
    </xf>
    <xf numFmtId="3" fontId="1" fillId="2" borderId="32" xfId="22" applyNumberFormat="1" applyFont="1" applyFill="1" applyBorder="1" applyAlignment="1" applyProtection="1">
      <alignment horizontal="left"/>
      <protection/>
    </xf>
    <xf numFmtId="173" fontId="5" fillId="2" borderId="0" xfId="22" applyFont="1" applyFill="1" applyBorder="1" applyAlignment="1">
      <alignment horizontal="left"/>
      <protection/>
    </xf>
    <xf numFmtId="2" fontId="5" fillId="2" borderId="0" xfId="22" applyNumberFormat="1" applyFont="1" applyFill="1" applyBorder="1" applyAlignment="1">
      <alignment horizontal="left"/>
      <protection/>
    </xf>
    <xf numFmtId="174" fontId="5" fillId="2" borderId="0" xfId="22" applyNumberFormat="1" applyFont="1" applyFill="1" applyBorder="1" applyAlignment="1">
      <alignment horizontal="left"/>
      <protection/>
    </xf>
    <xf numFmtId="1" fontId="5" fillId="2" borderId="0" xfId="22" applyNumberFormat="1" applyFont="1" applyFill="1" applyBorder="1" applyAlignment="1">
      <alignment horizontal="left"/>
      <protection/>
    </xf>
    <xf numFmtId="1" fontId="9" fillId="2" borderId="0" xfId="22" applyNumberFormat="1" applyFont="1" applyFill="1" applyBorder="1">
      <alignment/>
      <protection/>
    </xf>
    <xf numFmtId="2" fontId="9" fillId="2" borderId="0" xfId="22" applyNumberFormat="1" applyFont="1" applyFill="1" applyBorder="1">
      <alignment/>
      <protection/>
    </xf>
    <xf numFmtId="180" fontId="9" fillId="2" borderId="0" xfId="22" applyNumberFormat="1" applyFont="1" applyFill="1" applyBorder="1">
      <alignment/>
      <protection/>
    </xf>
    <xf numFmtId="3" fontId="9" fillId="2" borderId="32" xfId="22" applyNumberFormat="1" applyFont="1" applyFill="1" applyBorder="1">
      <alignment/>
      <protection/>
    </xf>
    <xf numFmtId="173" fontId="5" fillId="2" borderId="33" xfId="22" applyFont="1" applyFill="1" applyBorder="1" applyAlignment="1">
      <alignment horizontal="left"/>
      <protection/>
    </xf>
    <xf numFmtId="173" fontId="5" fillId="2" borderId="34" xfId="22" applyFont="1" applyFill="1" applyBorder="1" applyAlignment="1">
      <alignment horizontal="left"/>
      <protection/>
    </xf>
    <xf numFmtId="2" fontId="5" fillId="2" borderId="34" xfId="22" applyNumberFormat="1" applyFont="1" applyFill="1" applyBorder="1" applyAlignment="1">
      <alignment horizontal="left"/>
      <protection/>
    </xf>
    <xf numFmtId="174" fontId="5" fillId="2" borderId="34" xfId="22" applyNumberFormat="1" applyFont="1" applyFill="1" applyBorder="1" applyAlignment="1">
      <alignment horizontal="left"/>
      <protection/>
    </xf>
    <xf numFmtId="1" fontId="5" fillId="2" borderId="34" xfId="22" applyNumberFormat="1" applyFont="1" applyFill="1" applyBorder="1" applyAlignment="1">
      <alignment horizontal="left"/>
      <protection/>
    </xf>
    <xf numFmtId="1" fontId="9" fillId="2" borderId="34" xfId="22" applyNumberFormat="1" applyFont="1" applyFill="1" applyBorder="1">
      <alignment/>
      <protection/>
    </xf>
    <xf numFmtId="1" fontId="9" fillId="2" borderId="35" xfId="22" applyNumberFormat="1" applyFont="1" applyFill="1" applyBorder="1">
      <alignment/>
      <protection/>
    </xf>
    <xf numFmtId="1" fontId="9" fillId="2" borderId="33" xfId="22" applyNumberFormat="1" applyFont="1" applyFill="1" applyBorder="1">
      <alignment/>
      <protection/>
    </xf>
    <xf numFmtId="2" fontId="9" fillId="2" borderId="34" xfId="22" applyNumberFormat="1" applyFont="1" applyFill="1" applyBorder="1">
      <alignment/>
      <protection/>
    </xf>
    <xf numFmtId="2" fontId="9" fillId="2" borderId="35" xfId="22" applyNumberFormat="1" applyFont="1" applyFill="1" applyBorder="1">
      <alignment/>
      <protection/>
    </xf>
    <xf numFmtId="173" fontId="10" fillId="0" borderId="0" xfId="22" applyFont="1" applyBorder="1" applyAlignment="1">
      <alignment horizontal="left"/>
      <protection/>
    </xf>
    <xf numFmtId="173" fontId="5" fillId="0" borderId="0" xfId="22" applyFont="1" applyBorder="1" applyAlignment="1">
      <alignment horizontal="left"/>
      <protection/>
    </xf>
    <xf numFmtId="173" fontId="1" fillId="0" borderId="31" xfId="22" applyFont="1" applyBorder="1">
      <alignment/>
      <protection/>
    </xf>
    <xf numFmtId="1" fontId="9" fillId="2" borderId="0" xfId="22" applyNumberFormat="1" applyFont="1" applyFill="1" applyBorder="1" applyAlignment="1">
      <alignment horizontal="center"/>
      <protection/>
    </xf>
    <xf numFmtId="173" fontId="1" fillId="0" borderId="0" xfId="22" applyFont="1" applyBorder="1">
      <alignment/>
      <protection/>
    </xf>
    <xf numFmtId="173" fontId="9" fillId="0" borderId="0" xfId="22" applyFont="1" applyBorder="1">
      <alignment/>
      <protection/>
    </xf>
    <xf numFmtId="2" fontId="9" fillId="0" borderId="0" xfId="22" applyNumberFormat="1" applyFont="1" applyBorder="1">
      <alignment/>
      <protection/>
    </xf>
    <xf numFmtId="174" fontId="9" fillId="0" borderId="0" xfId="22" applyNumberFormat="1" applyFont="1" applyBorder="1">
      <alignment/>
      <protection/>
    </xf>
    <xf numFmtId="1" fontId="9" fillId="0" borderId="0" xfId="22" applyNumberFormat="1" applyFont="1" applyBorder="1">
      <alignment/>
      <protection/>
    </xf>
    <xf numFmtId="1" fontId="9" fillId="0" borderId="0" xfId="22" applyNumberFormat="1" applyFont="1" applyBorder="1" applyAlignment="1">
      <alignment horizontal="center"/>
      <protection/>
    </xf>
    <xf numFmtId="2" fontId="1" fillId="0" borderId="0" xfId="22" applyNumberFormat="1" applyFont="1" applyBorder="1" applyAlignment="1">
      <alignment horizontal="center"/>
      <protection/>
    </xf>
    <xf numFmtId="180" fontId="1" fillId="0" borderId="0" xfId="22" applyNumberFormat="1" applyFont="1" applyBorder="1" applyAlignment="1">
      <alignment horizontal="center"/>
      <protection/>
    </xf>
    <xf numFmtId="3" fontId="1" fillId="0" borderId="32" xfId="22" applyNumberFormat="1" applyFont="1" applyBorder="1" applyAlignment="1">
      <alignment horizontal="center"/>
      <protection/>
    </xf>
    <xf numFmtId="181" fontId="1" fillId="0" borderId="9" xfId="22" applyNumberFormat="1" applyFont="1" applyBorder="1" applyAlignment="1">
      <alignment horizontal="center"/>
      <protection/>
    </xf>
    <xf numFmtId="181" fontId="1" fillId="0" borderId="36" xfId="22" applyNumberFormat="1" applyFont="1" applyBorder="1" applyAlignment="1">
      <alignment horizontal="center"/>
      <protection/>
    </xf>
    <xf numFmtId="2" fontId="1" fillId="0" borderId="37" xfId="22" applyNumberFormat="1" applyFont="1" applyBorder="1" applyAlignment="1">
      <alignment horizontal="centerContinuous"/>
      <protection/>
    </xf>
    <xf numFmtId="174" fontId="1" fillId="0" borderId="37" xfId="22" applyNumberFormat="1" applyFont="1" applyBorder="1" applyAlignment="1">
      <alignment horizontal="centerContinuous"/>
      <protection/>
    </xf>
    <xf numFmtId="1" fontId="1" fillId="0" borderId="37" xfId="22" applyNumberFormat="1" applyFont="1" applyBorder="1" applyAlignment="1">
      <alignment horizontal="centerContinuous"/>
      <protection/>
    </xf>
    <xf numFmtId="180" fontId="1" fillId="0" borderId="37" xfId="22" applyNumberFormat="1" applyFont="1" applyBorder="1" applyAlignment="1">
      <alignment horizontal="centerContinuous"/>
      <protection/>
    </xf>
    <xf numFmtId="3" fontId="1" fillId="0" borderId="38" xfId="22" applyNumberFormat="1" applyFont="1" applyBorder="1" applyAlignment="1">
      <alignment horizontal="centerContinuous"/>
      <protection/>
    </xf>
    <xf numFmtId="173" fontId="1" fillId="0" borderId="31" xfId="22" applyFont="1" applyBorder="1" applyAlignment="1">
      <alignment horizontal="center"/>
      <protection/>
    </xf>
    <xf numFmtId="181" fontId="1" fillId="0" borderId="39" xfId="22" applyNumberFormat="1" applyFont="1" applyBorder="1" applyAlignment="1">
      <alignment horizontal="center"/>
      <protection/>
    </xf>
    <xf numFmtId="181" fontId="1" fillId="0" borderId="40" xfId="22" applyNumberFormat="1" applyFont="1" applyBorder="1" applyAlignment="1">
      <alignment horizontal="center"/>
      <protection/>
    </xf>
    <xf numFmtId="2" fontId="1" fillId="0" borderId="8" xfId="22" applyNumberFormat="1" applyFont="1" applyBorder="1" applyAlignment="1">
      <alignment horizontal="center"/>
      <protection/>
    </xf>
    <xf numFmtId="174" fontId="1" fillId="0" borderId="9" xfId="22" applyNumberFormat="1" applyFont="1" applyBorder="1" applyAlignment="1">
      <alignment horizontal="center"/>
      <protection/>
    </xf>
    <xf numFmtId="1" fontId="1" fillId="0" borderId="9" xfId="22" applyNumberFormat="1" applyFont="1" applyBorder="1" applyAlignment="1" applyProtection="1">
      <alignment horizontal="center"/>
      <protection/>
    </xf>
    <xf numFmtId="1" fontId="1" fillId="0" borderId="5" xfId="22" applyNumberFormat="1" applyFont="1" applyBorder="1" applyAlignment="1">
      <alignment horizontal="center"/>
      <protection/>
    </xf>
    <xf numFmtId="1" fontId="1" fillId="0" borderId="10" xfId="22" applyNumberFormat="1" applyFont="1" applyBorder="1" applyAlignment="1">
      <alignment horizontal="center"/>
      <protection/>
    </xf>
    <xf numFmtId="2" fontId="1" fillId="0" borderId="5" xfId="22" applyNumberFormat="1" applyFont="1" applyBorder="1" applyAlignment="1">
      <alignment horizontal="center"/>
      <protection/>
    </xf>
    <xf numFmtId="3" fontId="1" fillId="0" borderId="23" xfId="22" applyNumberFormat="1" applyFont="1" applyBorder="1" applyAlignment="1">
      <alignment horizontal="center"/>
      <protection/>
    </xf>
    <xf numFmtId="181" fontId="1" fillId="0" borderId="42" xfId="22" applyNumberFormat="1" applyFont="1" applyBorder="1" applyAlignment="1">
      <alignment horizontal="center"/>
      <protection/>
    </xf>
    <xf numFmtId="181" fontId="1" fillId="0" borderId="43" xfId="22" applyNumberFormat="1" applyFont="1" applyBorder="1" applyAlignment="1">
      <alignment horizontal="center"/>
      <protection/>
    </xf>
    <xf numFmtId="2" fontId="1" fillId="0" borderId="12" xfId="22" applyNumberFormat="1" applyFont="1" applyBorder="1" applyAlignment="1">
      <alignment horizontal="center"/>
      <protection/>
    </xf>
    <xf numFmtId="174" fontId="1" fillId="2" borderId="4" xfId="22" applyNumberFormat="1" applyFont="1" applyFill="1" applyBorder="1" applyAlignment="1">
      <alignment horizontal="center"/>
      <protection/>
    </xf>
    <xf numFmtId="1" fontId="1" fillId="2" borderId="4" xfId="22" applyNumberFormat="1" applyFont="1" applyFill="1" applyBorder="1" applyAlignment="1">
      <alignment horizontal="center"/>
      <protection/>
    </xf>
    <xf numFmtId="1" fontId="1" fillId="0" borderId="12" xfId="22" applyNumberFormat="1" applyFont="1" applyBorder="1" applyAlignment="1">
      <alignment horizontal="center"/>
      <protection/>
    </xf>
    <xf numFmtId="174" fontId="1" fillId="0" borderId="4" xfId="22" applyNumberFormat="1" applyFont="1" applyBorder="1" applyAlignment="1">
      <alignment horizontal="center"/>
      <protection/>
    </xf>
    <xf numFmtId="3" fontId="1" fillId="0" borderId="72" xfId="22" applyNumberFormat="1" applyFont="1" applyBorder="1" applyAlignment="1">
      <alignment horizontal="center"/>
      <protection/>
    </xf>
    <xf numFmtId="178" fontId="1" fillId="0" borderId="45" xfId="22" applyNumberFormat="1" applyFont="1" applyBorder="1" applyAlignment="1" quotePrefix="1">
      <alignment horizontal="center"/>
      <protection/>
    </xf>
    <xf numFmtId="181" fontId="1" fillId="0" borderId="45" xfId="22" applyNumberFormat="1" applyFont="1" applyBorder="1" applyAlignment="1" quotePrefix="1">
      <alignment horizontal="center"/>
      <protection/>
    </xf>
    <xf numFmtId="2" fontId="1" fillId="0" borderId="5" xfId="22" applyNumberFormat="1" applyFont="1" applyBorder="1" applyAlignment="1" applyProtection="1">
      <alignment horizontal="center"/>
      <protection/>
    </xf>
    <xf numFmtId="174" fontId="1" fillId="0" borderId="9" xfId="22" applyNumberFormat="1" applyFont="1" applyBorder="1" applyAlignment="1" applyProtection="1">
      <alignment horizontal="center"/>
      <protection/>
    </xf>
    <xf numFmtId="1" fontId="1" fillId="0" borderId="0" xfId="22" applyNumberFormat="1" applyFont="1" applyBorder="1" applyAlignment="1" applyProtection="1">
      <alignment horizontal="center"/>
      <protection/>
    </xf>
    <xf numFmtId="1" fontId="1" fillId="0" borderId="39" xfId="22" applyNumberFormat="1" applyFont="1" applyBorder="1" applyAlignment="1" applyProtection="1">
      <alignment horizontal="center"/>
      <protection/>
    </xf>
    <xf numFmtId="2" fontId="1" fillId="0" borderId="39" xfId="22" applyNumberFormat="1" applyFont="1" applyBorder="1" applyAlignment="1" applyProtection="1">
      <alignment horizontal="center"/>
      <protection/>
    </xf>
    <xf numFmtId="2" fontId="1" fillId="0" borderId="11" xfId="22" applyNumberFormat="1" applyFont="1" applyBorder="1" applyAlignment="1" applyProtection="1">
      <alignment horizontal="center"/>
      <protection/>
    </xf>
    <xf numFmtId="3" fontId="1" fillId="0" borderId="87" xfId="22" applyNumberFormat="1" applyFont="1" applyBorder="1" applyAlignment="1" applyProtection="1">
      <alignment horizontal="center"/>
      <protection/>
    </xf>
    <xf numFmtId="174" fontId="1" fillId="0" borderId="11" xfId="22" applyNumberFormat="1" applyFont="1" applyBorder="1" applyAlignment="1" applyProtection="1">
      <alignment horizontal="center"/>
      <protection/>
    </xf>
    <xf numFmtId="1" fontId="1" fillId="0" borderId="11" xfId="22" applyNumberFormat="1" applyFont="1" applyBorder="1" applyAlignment="1" applyProtection="1">
      <alignment horizontal="center"/>
      <protection/>
    </xf>
    <xf numFmtId="3" fontId="1" fillId="0" borderId="73" xfId="22" applyNumberFormat="1" applyFont="1" applyBorder="1" applyAlignment="1" applyProtection="1">
      <alignment horizontal="center"/>
      <protection/>
    </xf>
    <xf numFmtId="181" fontId="1" fillId="0" borderId="33" xfId="22" applyNumberFormat="1" applyFont="1" applyBorder="1" applyAlignment="1" quotePrefix="1">
      <alignment horizontal="center"/>
      <protection/>
    </xf>
    <xf numFmtId="2" fontId="1" fillId="0" borderId="3" xfId="22" applyNumberFormat="1" applyFont="1" applyBorder="1" applyAlignment="1" applyProtection="1">
      <alignment horizontal="center"/>
      <protection/>
    </xf>
    <xf numFmtId="174" fontId="1" fillId="0" borderId="3" xfId="22" applyNumberFormat="1" applyFont="1" applyBorder="1" applyAlignment="1" applyProtection="1">
      <alignment horizontal="center"/>
      <protection/>
    </xf>
    <xf numFmtId="1" fontId="1" fillId="0" borderId="3" xfId="22" applyNumberFormat="1" applyFont="1" applyBorder="1" applyAlignment="1" applyProtection="1">
      <alignment horizontal="center"/>
      <protection/>
    </xf>
    <xf numFmtId="3" fontId="1" fillId="0" borderId="88" xfId="22" applyNumberFormat="1" applyFont="1" applyBorder="1" applyAlignment="1" applyProtection="1">
      <alignment horizontal="center"/>
      <protection/>
    </xf>
    <xf numFmtId="178" fontId="1" fillId="0" borderId="45" xfId="22" applyNumberFormat="1" applyFont="1" applyBorder="1" applyAlignment="1">
      <alignment horizontal="center"/>
      <protection/>
    </xf>
    <xf numFmtId="174" fontId="1" fillId="0" borderId="5" xfId="22" applyNumberFormat="1" applyFont="1" applyBorder="1" applyAlignment="1" applyProtection="1">
      <alignment horizontal="center"/>
      <protection/>
    </xf>
    <xf numFmtId="1" fontId="1" fillId="0" borderId="5" xfId="22" applyNumberFormat="1" applyFont="1" applyBorder="1" applyAlignment="1" applyProtection="1">
      <alignment horizontal="center"/>
      <protection/>
    </xf>
    <xf numFmtId="181" fontId="1" fillId="0" borderId="33" xfId="22" applyNumberFormat="1" applyFont="1" applyBorder="1" applyAlignment="1">
      <alignment horizontal="center"/>
      <protection/>
    </xf>
    <xf numFmtId="181" fontId="1" fillId="0" borderId="55" xfId="22" applyNumberFormat="1" applyFont="1" applyBorder="1" applyAlignment="1">
      <alignment horizontal="center"/>
      <protection/>
    </xf>
    <xf numFmtId="181" fontId="1" fillId="0" borderId="55" xfId="22" applyNumberFormat="1" applyFont="1" applyBorder="1" applyAlignment="1" quotePrefix="1">
      <alignment horizontal="center"/>
      <protection/>
    </xf>
    <xf numFmtId="2" fontId="1" fillId="0" borderId="56" xfId="22" applyNumberFormat="1" applyFont="1" applyBorder="1" applyAlignment="1" applyProtection="1">
      <alignment horizontal="center"/>
      <protection/>
    </xf>
    <xf numFmtId="174" fontId="1" fillId="0" borderId="56" xfId="22" applyNumberFormat="1" applyFont="1" applyBorder="1" applyAlignment="1" applyProtection="1">
      <alignment horizontal="center"/>
      <protection/>
    </xf>
    <xf numFmtId="1" fontId="1" fillId="0" borderId="56" xfId="22" applyNumberFormat="1" applyFont="1" applyBorder="1" applyAlignment="1" applyProtection="1">
      <alignment horizontal="center"/>
      <protection/>
    </xf>
    <xf numFmtId="3" fontId="1" fillId="0" borderId="89" xfId="22" applyNumberFormat="1" applyFont="1" applyBorder="1" applyAlignment="1" applyProtection="1">
      <alignment horizontal="center"/>
      <protection/>
    </xf>
    <xf numFmtId="181" fontId="1" fillId="0" borderId="90" xfId="22" applyNumberFormat="1" applyFont="1" applyBorder="1" applyAlignment="1">
      <alignment horizontal="center"/>
      <protection/>
    </xf>
    <xf numFmtId="181" fontId="1" fillId="0" borderId="45" xfId="22" applyNumberFormat="1" applyFont="1" applyBorder="1" applyAlignment="1">
      <alignment horizontal="center"/>
      <protection/>
    </xf>
    <xf numFmtId="1" fontId="1" fillId="0" borderId="45" xfId="22" applyNumberFormat="1" applyFont="1" applyBorder="1" applyAlignment="1" applyProtection="1">
      <alignment horizontal="center"/>
      <protection/>
    </xf>
    <xf numFmtId="2" fontId="1" fillId="0" borderId="45" xfId="22" applyNumberFormat="1" applyFont="1" applyBorder="1" applyAlignment="1" applyProtection="1">
      <alignment horizontal="center"/>
      <protection/>
    </xf>
    <xf numFmtId="2" fontId="1" fillId="0" borderId="52" xfId="22" applyNumberFormat="1" applyFont="1" applyBorder="1" applyAlignment="1" applyProtection="1">
      <alignment horizontal="center"/>
      <protection/>
    </xf>
    <xf numFmtId="2" fontId="1" fillId="0" borderId="1" xfId="22" applyNumberFormat="1" applyFont="1" applyBorder="1" applyAlignment="1" applyProtection="1">
      <alignment horizontal="center"/>
      <protection/>
    </xf>
    <xf numFmtId="174" fontId="1" fillId="0" borderId="19" xfId="22" applyNumberFormat="1" applyFont="1" applyBorder="1" applyAlignment="1" applyProtection="1">
      <alignment horizontal="center"/>
      <protection/>
    </xf>
    <xf numFmtId="1" fontId="1" fillId="0" borderId="19" xfId="22" applyNumberFormat="1" applyFont="1" applyBorder="1" applyAlignment="1" applyProtection="1">
      <alignment horizontal="center"/>
      <protection/>
    </xf>
    <xf numFmtId="1" fontId="1" fillId="0" borderId="47" xfId="22" applyNumberFormat="1" applyFont="1" applyBorder="1" applyAlignment="1" applyProtection="1">
      <alignment horizontal="center"/>
      <protection/>
    </xf>
    <xf numFmtId="1" fontId="1" fillId="0" borderId="40" xfId="22" applyNumberFormat="1" applyFont="1" applyBorder="1" applyAlignment="1" applyProtection="1">
      <alignment horizontal="center"/>
      <protection/>
    </xf>
    <xf numFmtId="2" fontId="1" fillId="0" borderId="40" xfId="22" applyNumberFormat="1" applyFont="1" applyBorder="1" applyAlignment="1" applyProtection="1">
      <alignment horizontal="center"/>
      <protection/>
    </xf>
    <xf numFmtId="2" fontId="1" fillId="0" borderId="48" xfId="22" applyNumberFormat="1" applyFont="1" applyBorder="1" applyAlignment="1" applyProtection="1">
      <alignment horizontal="center"/>
      <protection/>
    </xf>
    <xf numFmtId="2" fontId="1" fillId="0" borderId="19" xfId="22" applyNumberFormat="1" applyFont="1" applyBorder="1" applyAlignment="1" applyProtection="1">
      <alignment horizontal="center"/>
      <protection/>
    </xf>
    <xf numFmtId="3" fontId="1" fillId="0" borderId="91" xfId="22" applyNumberFormat="1" applyFont="1" applyBorder="1" applyAlignment="1" applyProtection="1">
      <alignment horizontal="center"/>
      <protection/>
    </xf>
    <xf numFmtId="174" fontId="1" fillId="0" borderId="74" xfId="22" applyNumberFormat="1" applyFont="1" applyBorder="1" applyAlignment="1" applyProtection="1">
      <alignment horizontal="center"/>
      <protection/>
    </xf>
    <xf numFmtId="1" fontId="1" fillId="0" borderId="74" xfId="22" applyNumberFormat="1" applyFont="1" applyBorder="1" applyAlignment="1" applyProtection="1">
      <alignment horizontal="center"/>
      <protection/>
    </xf>
    <xf numFmtId="1" fontId="1" fillId="0" borderId="57" xfId="22" applyNumberFormat="1" applyFont="1" applyBorder="1" applyAlignment="1" applyProtection="1">
      <alignment horizontal="center"/>
      <protection/>
    </xf>
    <xf numFmtId="1" fontId="1" fillId="0" borderId="58" xfId="22" applyNumberFormat="1" applyFont="1" applyBorder="1" applyAlignment="1" applyProtection="1">
      <alignment horizontal="center"/>
      <protection/>
    </xf>
    <xf numFmtId="2" fontId="1" fillId="0" borderId="58" xfId="22" applyNumberFormat="1" applyFont="1" applyBorder="1" applyAlignment="1" applyProtection="1">
      <alignment horizontal="center"/>
      <protection/>
    </xf>
    <xf numFmtId="2" fontId="1" fillId="0" borderId="59" xfId="22" applyNumberFormat="1" applyFont="1" applyBorder="1" applyAlignment="1" applyProtection="1">
      <alignment horizontal="center"/>
      <protection/>
    </xf>
    <xf numFmtId="2" fontId="1" fillId="0" borderId="74" xfId="22" applyNumberFormat="1" applyFont="1" applyBorder="1" applyAlignment="1" applyProtection="1">
      <alignment horizontal="center"/>
      <protection/>
    </xf>
    <xf numFmtId="173" fontId="1" fillId="2" borderId="76" xfId="22" applyFont="1" applyFill="1" applyBorder="1" applyAlignment="1">
      <alignment horizontal="left"/>
      <protection/>
    </xf>
    <xf numFmtId="181" fontId="1" fillId="0" borderId="77" xfId="22" applyNumberFormat="1" applyFont="1" applyBorder="1" applyAlignment="1" quotePrefix="1">
      <alignment horizontal="center"/>
      <protection/>
    </xf>
    <xf numFmtId="2" fontId="1" fillId="0" borderId="78" xfId="22" applyNumberFormat="1" applyFont="1" applyBorder="1" applyAlignment="1" applyProtection="1">
      <alignment horizontal="center"/>
      <protection/>
    </xf>
    <xf numFmtId="174" fontId="1" fillId="0" borderId="78" xfId="22" applyNumberFormat="1" applyFont="1" applyBorder="1" applyAlignment="1" applyProtection="1">
      <alignment horizontal="center"/>
      <protection/>
    </xf>
    <xf numFmtId="1" fontId="1" fillId="0" borderId="78" xfId="22" applyNumberFormat="1" applyFont="1" applyBorder="1" applyAlignment="1" applyProtection="1">
      <alignment horizontal="center"/>
      <protection/>
    </xf>
    <xf numFmtId="3" fontId="1" fillId="0" borderId="92" xfId="22" applyNumberFormat="1" applyFont="1" applyBorder="1" applyAlignment="1" applyProtection="1">
      <alignment horizontal="center"/>
      <protection/>
    </xf>
    <xf numFmtId="173" fontId="1" fillId="2" borderId="11" xfId="22" applyFont="1" applyFill="1" applyBorder="1" applyAlignment="1">
      <alignment horizontal="left"/>
      <protection/>
    </xf>
    <xf numFmtId="173" fontId="1" fillId="2" borderId="80" xfId="22" applyFont="1" applyFill="1" applyBorder="1" applyAlignment="1">
      <alignment horizontal="left"/>
      <protection/>
    </xf>
    <xf numFmtId="181" fontId="1" fillId="0" borderId="81" xfId="22" applyNumberFormat="1" applyFont="1" applyBorder="1" applyAlignment="1">
      <alignment horizontal="center"/>
      <protection/>
    </xf>
    <xf numFmtId="2" fontId="1" fillId="0" borderId="82" xfId="22" applyNumberFormat="1" applyFont="1" applyBorder="1" applyAlignment="1" applyProtection="1">
      <alignment horizontal="center"/>
      <protection/>
    </xf>
    <xf numFmtId="174" fontId="1" fillId="0" borderId="82" xfId="22" applyNumberFormat="1" applyFont="1" applyBorder="1" applyAlignment="1" applyProtection="1">
      <alignment horizontal="center"/>
      <protection/>
    </xf>
    <xf numFmtId="1" fontId="1" fillId="0" borderId="82" xfId="22" applyNumberFormat="1" applyFont="1" applyBorder="1" applyAlignment="1" applyProtection="1">
      <alignment horizontal="center"/>
      <protection/>
    </xf>
    <xf numFmtId="3" fontId="1" fillId="0" borderId="93" xfId="22" applyNumberFormat="1" applyFont="1" applyBorder="1" applyAlignment="1" applyProtection="1">
      <alignment horizontal="center"/>
      <protection/>
    </xf>
    <xf numFmtId="173" fontId="1" fillId="0" borderId="68" xfId="22" applyFont="1" applyBorder="1" applyAlignment="1">
      <alignment horizontal="center"/>
      <protection/>
    </xf>
    <xf numFmtId="181" fontId="1" fillId="0" borderId="69" xfId="22" applyNumberFormat="1" applyFont="1" applyBorder="1" applyAlignment="1">
      <alignment horizontal="left"/>
      <protection/>
    </xf>
    <xf numFmtId="181" fontId="1" fillId="0" borderId="85" xfId="22" applyNumberFormat="1" applyFont="1" applyBorder="1" applyAlignment="1">
      <alignment horizontal="center"/>
      <protection/>
    </xf>
    <xf numFmtId="2" fontId="1" fillId="0" borderId="85" xfId="22" applyNumberFormat="1" applyFont="1" applyBorder="1" applyAlignment="1" applyProtection="1">
      <alignment horizontal="center"/>
      <protection/>
    </xf>
    <xf numFmtId="174" fontId="1" fillId="0" borderId="85" xfId="22" applyNumberFormat="1" applyFont="1" applyBorder="1" applyAlignment="1" applyProtection="1">
      <alignment horizontal="center"/>
      <protection/>
    </xf>
    <xf numFmtId="1" fontId="1" fillId="0" borderId="85" xfId="22" applyNumberFormat="1" applyFont="1" applyBorder="1" applyAlignment="1" applyProtection="1">
      <alignment horizontal="center"/>
      <protection/>
    </xf>
    <xf numFmtId="180" fontId="1" fillId="0" borderId="94" xfId="22" applyNumberFormat="1" applyFont="1" applyBorder="1" applyAlignment="1" applyProtection="1">
      <alignment horizontal="center"/>
      <protection/>
    </xf>
    <xf numFmtId="3" fontId="1" fillId="0" borderId="95" xfId="22" applyNumberFormat="1" applyFont="1" applyBorder="1" applyAlignment="1" applyProtection="1">
      <alignment horizontal="center"/>
      <protection/>
    </xf>
    <xf numFmtId="173" fontId="1" fillId="0" borderId="0" xfId="22" applyNumberFormat="1" applyFont="1" applyProtection="1">
      <alignment/>
      <protection/>
    </xf>
    <xf numFmtId="181" fontId="1" fillId="0" borderId="0" xfId="22" applyNumberFormat="1" applyFont="1" applyAlignment="1">
      <alignment horizontal="center"/>
      <protection/>
    </xf>
    <xf numFmtId="2" fontId="1" fillId="0" borderId="0" xfId="22" applyNumberFormat="1" applyFont="1" applyAlignment="1" applyProtection="1">
      <alignment horizontal="center"/>
      <protection/>
    </xf>
    <xf numFmtId="174" fontId="1" fillId="0" borderId="0" xfId="22" applyNumberFormat="1" applyFont="1" applyAlignment="1" applyProtection="1">
      <alignment horizontal="center"/>
      <protection/>
    </xf>
    <xf numFmtId="1" fontId="1" fillId="0" borderId="0" xfId="22" applyNumberFormat="1" applyFont="1" applyAlignment="1" applyProtection="1">
      <alignment horizontal="center"/>
      <protection/>
    </xf>
    <xf numFmtId="180" fontId="1" fillId="0" borderId="0" xfId="22" applyNumberFormat="1" applyFont="1" applyAlignment="1" applyProtection="1">
      <alignment horizontal="center"/>
      <protection/>
    </xf>
    <xf numFmtId="3" fontId="1" fillId="0" borderId="0" xfId="22" applyNumberFormat="1" applyFont="1" applyAlignment="1" applyProtection="1">
      <alignment horizontal="center"/>
      <protection/>
    </xf>
    <xf numFmtId="173" fontId="1" fillId="0" borderId="0" xfId="22" applyFont="1" applyAlignment="1">
      <alignment horizontal="center"/>
      <protection/>
    </xf>
    <xf numFmtId="181" fontId="1" fillId="0" borderId="0" xfId="22" applyNumberFormat="1" applyFont="1" applyAlignment="1">
      <alignment horizontal="left"/>
      <protection/>
    </xf>
    <xf numFmtId="181" fontId="1" fillId="0" borderId="0" xfId="22" applyNumberFormat="1" applyFont="1">
      <alignment/>
      <protection/>
    </xf>
    <xf numFmtId="2" fontId="1" fillId="0" borderId="0" xfId="22" applyNumberFormat="1" applyFont="1" applyProtection="1">
      <alignment/>
      <protection/>
    </xf>
    <xf numFmtId="174" fontId="1" fillId="0" borderId="0" xfId="22" applyNumberFormat="1" applyFont="1" applyProtection="1">
      <alignment/>
      <protection/>
    </xf>
    <xf numFmtId="1" fontId="1" fillId="0" borderId="0" xfId="22" applyNumberFormat="1" applyFont="1" applyProtection="1">
      <alignment/>
      <protection/>
    </xf>
    <xf numFmtId="180" fontId="1" fillId="0" borderId="0" xfId="22" applyNumberFormat="1" applyFont="1" applyProtection="1">
      <alignment/>
      <protection/>
    </xf>
    <xf numFmtId="3" fontId="1" fillId="0" borderId="0" xfId="22" applyNumberFormat="1" applyFont="1" applyProtection="1">
      <alignment/>
      <protection/>
    </xf>
    <xf numFmtId="2" fontId="1" fillId="0" borderId="0" xfId="22" applyNumberFormat="1" applyFont="1">
      <alignment/>
      <protection/>
    </xf>
    <xf numFmtId="174" fontId="1" fillId="0" borderId="0" xfId="22" applyNumberFormat="1" applyFont="1">
      <alignment/>
      <protection/>
    </xf>
    <xf numFmtId="1" fontId="1" fillId="0" borderId="0" xfId="22" applyNumberFormat="1" applyFont="1">
      <alignment/>
      <protection/>
    </xf>
    <xf numFmtId="180" fontId="1" fillId="0" borderId="0" xfId="22" applyNumberFormat="1" applyFont="1">
      <alignment/>
      <protection/>
    </xf>
    <xf numFmtId="3" fontId="1" fillId="0" borderId="0" xfId="22" applyNumberFormat="1" applyFont="1">
      <alignment/>
      <protection/>
    </xf>
    <xf numFmtId="178" fontId="13" fillId="3" borderId="0" xfId="0" applyNumberFormat="1" applyFont="1" applyFill="1" applyAlignment="1">
      <alignment/>
    </xf>
    <xf numFmtId="180" fontId="1" fillId="3" borderId="3" xfId="0" applyNumberFormat="1" applyFont="1" applyFill="1" applyBorder="1" applyAlignment="1" applyProtection="1">
      <alignment horizontal="center"/>
      <protection/>
    </xf>
    <xf numFmtId="1" fontId="1" fillId="3" borderId="3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Oslavany2002" xfId="20"/>
    <cellStyle name="normální_Oslavany2003" xfId="21"/>
    <cellStyle name="normální_Oslavany200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Ol&#353;&#237;-Drahon&#237;n\Ol&#353;&#237;-Drahon&#237;n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SERVER\EEE$\Data%202001\Ekologie\EXCEL\Povrchov&#233;%20vody\Povrchov&#233;%20vod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1\Ekologie\EXCEL\Monitoring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sit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_C$\Data\EXCEL\KAL1\KAL1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2001\Ekologie\EXCEL\Odkali&#353;t&#283;%20KI\V&#253;voje%20KI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U NAD"/>
      <sheetName val="Had3"/>
      <sheetName val="had4"/>
      <sheetName val="Had9"/>
      <sheetName val="Lounad1,LOUpod2"/>
      <sheetName val="LOSK"/>
      <sheetName val="Vývěr OL"/>
      <sheetName val="om1,om2"/>
      <sheetName val="DRM1,DRM2"/>
      <sheetName val="VYDR"/>
      <sheetName val="VÝNO"/>
      <sheetName val="Starlet"/>
      <sheetName val="Zelenina Skryje"/>
      <sheetName val="Graf VK3"/>
      <sheetName val="Průměr"/>
      <sheetName val="Průměr Olší"/>
      <sheetName val="Had2"/>
      <sheetName val="had5"/>
      <sheetName val="had6"/>
      <sheetName val="Had-4"/>
      <sheetName val="had7"/>
      <sheetName val="had8"/>
      <sheetName val="List2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IV=1."/>
      <sheetName val="ZACH"/>
      <sheetName val="VI=4."/>
      <sheetName val="2A"/>
      <sheetName val="5"/>
      <sheetName val="NERO"/>
      <sheetName val="NENE"/>
      <sheetName val="III"/>
      <sheetName val="Ropo"/>
      <sheetName val="TEP-2"/>
      <sheetName val="LOMI"/>
      <sheetName val="BUPO"/>
      <sheetName val="Průměr97"/>
      <sheetName val="NEVO"/>
      <sheetName val="Separa"/>
      <sheetName val="BOPO"/>
      <sheetName val="N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"/>
      <sheetName val="RI1"/>
      <sheetName val="RI2"/>
      <sheetName val="Bu"/>
      <sheetName val="Bu1"/>
      <sheetName val="Bu2"/>
      <sheetName val="3 HVP U"/>
      <sheetName val="3 HVP Týdení"/>
      <sheetName val="3 HVP Měsíční"/>
      <sheetName val="ČOV - Olší Drahonín (4)"/>
      <sheetName val="ZDM-Park-Martínek (6)"/>
      <sheetName val="BČOV"/>
      <sheetName val="BK+D1"/>
      <sheetName val="HVP"/>
      <sheetName val="HVP (2)"/>
      <sheetName val="SLA - HVP"/>
      <sheetName val="Sušárna ZCHÚ"/>
      <sheetName val="CHÚ 01"/>
      <sheetName val="vRI"/>
      <sheetName val="vstupRIm"/>
      <sheetName val="3"/>
      <sheetName val="vstupbu"/>
      <sheetName val="vBu"/>
      <sheetName val="ČOV BUK"/>
      <sheetName val="mapa"/>
      <sheetName val="NEAL"/>
      <sheetName val="IV=1."/>
      <sheetName val="ZACH"/>
      <sheetName val="VI=4."/>
      <sheetName val="2A"/>
      <sheetName val="5"/>
      <sheetName val="NERO"/>
      <sheetName val="NENE"/>
      <sheetName val="III"/>
      <sheetName val="Ropo"/>
      <sheetName val="TEP-2"/>
      <sheetName val="LOMI"/>
      <sheetName val="BUPO"/>
      <sheetName val="2001"/>
      <sheetName val="mapa2"/>
      <sheetName val="501A"/>
      <sheetName val="501B"/>
      <sheetName val="502A,502B"/>
      <sheetName val="502C,503A"/>
      <sheetName val="503B,503C"/>
      <sheetName val="504A"/>
      <sheetName val="504B"/>
      <sheetName val="504C"/>
      <sheetName val="505A"/>
      <sheetName val="505B"/>
      <sheetName val="506A,506B"/>
      <sheetName val="507A,507B"/>
      <sheetName val="508A"/>
      <sheetName val="508B"/>
      <sheetName val="509A"/>
      <sheetName val="509B"/>
      <sheetName val="509C"/>
      <sheetName val="509D"/>
      <sheetName val="510A"/>
      <sheetName val="510B"/>
      <sheetName val="511A"/>
      <sheetName val="511B"/>
      <sheetName val="512A,512B"/>
      <sheetName val="513A,513B"/>
      <sheetName val="514"/>
      <sheetName val="515"/>
      <sheetName val="517"/>
      <sheetName val="518"/>
      <sheetName val="519"/>
      <sheetName val="520"/>
      <sheetName val="521"/>
      <sheetName val="522"/>
      <sheetName val="GRAFSO4"/>
      <sheetName val="GRAF U"/>
      <sheetName val="SO4"/>
      <sheetName val="U"/>
      <sheetName val="501A,B"/>
      <sheetName val="502A,B,C"/>
      <sheetName val="503A,B,C"/>
      <sheetName val="504A,B,C"/>
      <sheetName val="505A,B"/>
      <sheetName val="507A,B"/>
      <sheetName val="508A,B"/>
      <sheetName val="509A,B,C,D"/>
      <sheetName val="510A,B"/>
      <sheetName val="511A,B"/>
      <sheetName val="512A,B"/>
      <sheetName val="513A,B"/>
      <sheetName val="514,515"/>
      <sheetName val="517,518,519"/>
      <sheetName val="520,521"/>
      <sheetName val="MAPA3"/>
      <sheetName val="MAPA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01A"/>
    </sheetNames>
    <sheetDataSet>
      <sheetData sheetId="0">
        <row r="24">
          <cell r="D24">
            <v>532</v>
          </cell>
          <cell r="E24">
            <v>1150</v>
          </cell>
          <cell r="F24">
            <v>0.164</v>
          </cell>
        </row>
        <row r="25">
          <cell r="D25">
            <v>507</v>
          </cell>
          <cell r="E25">
            <v>950</v>
          </cell>
          <cell r="F25">
            <v>0.192</v>
          </cell>
        </row>
        <row r="26">
          <cell r="D26">
            <v>493.9</v>
          </cell>
          <cell r="E26">
            <v>962</v>
          </cell>
          <cell r="F26">
            <v>0.18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1A"/>
      <sheetName val="501B"/>
      <sheetName val="502A"/>
      <sheetName val="502B"/>
      <sheetName val="502C"/>
      <sheetName val="503A"/>
      <sheetName val="503B"/>
      <sheetName val="503C"/>
      <sheetName val="504A"/>
      <sheetName val="504B"/>
      <sheetName val="504C"/>
      <sheetName val="505A"/>
      <sheetName val="505B"/>
      <sheetName val="506A"/>
      <sheetName val="506B"/>
      <sheetName val="507A"/>
      <sheetName val="507B"/>
      <sheetName val="508A"/>
      <sheetName val="508B"/>
      <sheetName val="509A"/>
      <sheetName val="509B"/>
      <sheetName val="509C"/>
      <sheetName val="509D"/>
      <sheetName val="510A"/>
      <sheetName val="510B"/>
      <sheetName val="511A"/>
      <sheetName val="511B"/>
      <sheetName val="512A"/>
      <sheetName val="512B"/>
      <sheetName val="513A"/>
      <sheetName val="513B"/>
      <sheetName val="514"/>
      <sheetName val="515"/>
      <sheetName val="516"/>
      <sheetName val="517"/>
      <sheetName val="518"/>
      <sheetName val="519"/>
      <sheetName val="520"/>
      <sheetName val="521"/>
      <sheetName val="GRAFSO4"/>
      <sheetName val="GRAF U"/>
      <sheetName val="Průměr"/>
      <sheetName val="MIN"/>
      <sheetName val="MAX"/>
      <sheetName val="Graf hladin"/>
    </sheetNames>
    <sheetDataSet>
      <sheetData sheetId="8">
        <row r="27">
          <cell r="E27">
            <v>109.1</v>
          </cell>
          <cell r="F27">
            <v>233</v>
          </cell>
          <cell r="H27">
            <v>0.01</v>
          </cell>
        </row>
        <row r="28">
          <cell r="E28">
            <v>110.3</v>
          </cell>
          <cell r="F28">
            <v>240</v>
          </cell>
          <cell r="H28">
            <v>0.01</v>
          </cell>
        </row>
        <row r="29">
          <cell r="E29">
            <v>111.1</v>
          </cell>
          <cell r="F29">
            <v>234</v>
          </cell>
          <cell r="H29">
            <v>0.01</v>
          </cell>
        </row>
        <row r="30">
          <cell r="E30">
            <v>188.9</v>
          </cell>
          <cell r="F30">
            <v>224</v>
          </cell>
          <cell r="H30">
            <v>0.01</v>
          </cell>
        </row>
        <row r="31">
          <cell r="E31">
            <v>104.1</v>
          </cell>
          <cell r="F31">
            <v>232</v>
          </cell>
          <cell r="H31">
            <v>0.01</v>
          </cell>
        </row>
        <row r="32">
          <cell r="E32">
            <v>105.3</v>
          </cell>
          <cell r="F32">
            <v>246</v>
          </cell>
          <cell r="H32">
            <v>0.01</v>
          </cell>
        </row>
        <row r="33">
          <cell r="E33">
            <v>99.6</v>
          </cell>
          <cell r="F33">
            <v>252</v>
          </cell>
          <cell r="H33">
            <v>0.01</v>
          </cell>
        </row>
        <row r="34">
          <cell r="E34">
            <v>108.2</v>
          </cell>
          <cell r="F34">
            <v>252</v>
          </cell>
          <cell r="H34">
            <v>0.01</v>
          </cell>
        </row>
        <row r="35">
          <cell r="E35">
            <v>112.8</v>
          </cell>
          <cell r="F35">
            <v>231</v>
          </cell>
          <cell r="H35">
            <v>0.01</v>
          </cell>
        </row>
        <row r="36">
          <cell r="E36">
            <v>108.2</v>
          </cell>
          <cell r="F36">
            <v>255</v>
          </cell>
          <cell r="H36">
            <v>0.01</v>
          </cell>
        </row>
        <row r="37">
          <cell r="E37">
            <v>102.5</v>
          </cell>
          <cell r="F37">
            <v>233</v>
          </cell>
          <cell r="H37">
            <v>0.01</v>
          </cell>
        </row>
        <row r="38">
          <cell r="E38">
            <v>102.5</v>
          </cell>
          <cell r="F38">
            <v>212</v>
          </cell>
          <cell r="H38">
            <v>0.01</v>
          </cell>
        </row>
      </sheetData>
      <sheetData sheetId="10">
        <row r="27">
          <cell r="H27">
            <v>0.01</v>
          </cell>
        </row>
        <row r="28">
          <cell r="H28">
            <v>0.01</v>
          </cell>
        </row>
        <row r="29">
          <cell r="H29">
            <v>0.01</v>
          </cell>
        </row>
        <row r="30">
          <cell r="H30">
            <v>0.01</v>
          </cell>
        </row>
        <row r="31">
          <cell r="H31">
            <v>0.01</v>
          </cell>
        </row>
        <row r="32">
          <cell r="H32">
            <v>0.01</v>
          </cell>
        </row>
        <row r="33">
          <cell r="H33">
            <v>0.01</v>
          </cell>
        </row>
        <row r="34">
          <cell r="H34">
            <v>0.01</v>
          </cell>
        </row>
        <row r="35">
          <cell r="H35">
            <v>0.01</v>
          </cell>
        </row>
        <row r="36">
          <cell r="H36">
            <v>0.01</v>
          </cell>
        </row>
        <row r="37">
          <cell r="H37">
            <v>0.01</v>
          </cell>
        </row>
        <row r="38">
          <cell r="H38">
            <v>0.01</v>
          </cell>
        </row>
      </sheetData>
      <sheetData sheetId="16">
        <row r="30">
          <cell r="F30">
            <v>42.4</v>
          </cell>
          <cell r="G30">
            <v>128</v>
          </cell>
          <cell r="I30">
            <v>0.01</v>
          </cell>
        </row>
        <row r="32">
          <cell r="F32">
            <v>78.2</v>
          </cell>
          <cell r="G32">
            <v>467</v>
          </cell>
          <cell r="I32">
            <v>0.01</v>
          </cell>
        </row>
      </sheetData>
      <sheetData sheetId="17">
        <row r="27">
          <cell r="E27">
            <v>1335.3</v>
          </cell>
          <cell r="F27">
            <v>2115</v>
          </cell>
          <cell r="H27">
            <v>0.01</v>
          </cell>
        </row>
        <row r="28">
          <cell r="E28">
            <v>2010.2</v>
          </cell>
          <cell r="F28">
            <v>3342</v>
          </cell>
          <cell r="H28">
            <v>0.01</v>
          </cell>
        </row>
        <row r="29">
          <cell r="E29">
            <v>1383.5</v>
          </cell>
          <cell r="F29">
            <v>2218</v>
          </cell>
          <cell r="H29">
            <v>0.01</v>
          </cell>
        </row>
        <row r="30">
          <cell r="E30">
            <v>2338.6</v>
          </cell>
          <cell r="F30">
            <v>3930</v>
          </cell>
          <cell r="H30">
            <v>0.01</v>
          </cell>
        </row>
        <row r="31">
          <cell r="E31">
            <v>1383.5</v>
          </cell>
          <cell r="F31">
            <v>2227</v>
          </cell>
          <cell r="H31">
            <v>0.01</v>
          </cell>
        </row>
        <row r="32">
          <cell r="E32">
            <v>1935.7</v>
          </cell>
          <cell r="F32">
            <v>3186</v>
          </cell>
          <cell r="H32">
            <v>0.01</v>
          </cell>
        </row>
        <row r="33">
          <cell r="E33">
            <v>1401.6</v>
          </cell>
          <cell r="F33">
            <v>2301</v>
          </cell>
          <cell r="H33">
            <v>0.01</v>
          </cell>
        </row>
        <row r="34">
          <cell r="E34">
            <v>1887.1</v>
          </cell>
          <cell r="F34">
            <v>3155</v>
          </cell>
          <cell r="H34">
            <v>0.01</v>
          </cell>
        </row>
        <row r="35">
          <cell r="E35">
            <v>1453.8</v>
          </cell>
          <cell r="F35">
            <v>2362</v>
          </cell>
          <cell r="H35">
            <v>0.01</v>
          </cell>
        </row>
        <row r="36">
          <cell r="E36">
            <v>1418</v>
          </cell>
          <cell r="F36">
            <v>2449</v>
          </cell>
          <cell r="H36">
            <v>0.01</v>
          </cell>
        </row>
        <row r="37">
          <cell r="E37">
            <v>1319.7</v>
          </cell>
          <cell r="F37">
            <v>2883</v>
          </cell>
          <cell r="H37">
            <v>0.01</v>
          </cell>
        </row>
        <row r="38">
          <cell r="E38">
            <v>1482.2</v>
          </cell>
          <cell r="F38">
            <v>3479</v>
          </cell>
          <cell r="H38">
            <v>0.01</v>
          </cell>
        </row>
      </sheetData>
      <sheetData sheetId="27">
        <row r="30">
          <cell r="E30">
            <v>51.8</v>
          </cell>
          <cell r="F30">
            <v>224</v>
          </cell>
          <cell r="H30">
            <v>0.01</v>
          </cell>
        </row>
        <row r="31">
          <cell r="E31">
            <v>102.9</v>
          </cell>
          <cell r="F31">
            <v>214</v>
          </cell>
          <cell r="H31">
            <v>0.01</v>
          </cell>
        </row>
        <row r="32">
          <cell r="E32">
            <v>31.7</v>
          </cell>
          <cell r="F32">
            <v>193</v>
          </cell>
          <cell r="H32">
            <v>0.01</v>
          </cell>
        </row>
        <row r="33">
          <cell r="E33">
            <v>29.2</v>
          </cell>
          <cell r="F33">
            <v>201</v>
          </cell>
          <cell r="H33">
            <v>0.01</v>
          </cell>
        </row>
      </sheetData>
      <sheetData sheetId="29">
        <row r="29">
          <cell r="E29">
            <v>48.2</v>
          </cell>
          <cell r="F29">
            <v>248</v>
          </cell>
          <cell r="G29">
            <v>0.03</v>
          </cell>
        </row>
        <row r="30">
          <cell r="E30">
            <v>65.4</v>
          </cell>
          <cell r="F30">
            <v>246</v>
          </cell>
          <cell r="G30">
            <v>0.025</v>
          </cell>
        </row>
      </sheetData>
      <sheetData sheetId="31">
        <row r="30">
          <cell r="E30">
            <v>281.5</v>
          </cell>
          <cell r="F30">
            <v>636</v>
          </cell>
          <cell r="G30">
            <v>0.055</v>
          </cell>
        </row>
        <row r="31">
          <cell r="E31">
            <v>237.8</v>
          </cell>
          <cell r="F31">
            <v>620</v>
          </cell>
          <cell r="G31">
            <v>0.044</v>
          </cell>
        </row>
        <row r="32">
          <cell r="E32">
            <v>272.4</v>
          </cell>
          <cell r="F32">
            <v>649</v>
          </cell>
          <cell r="G32">
            <v>0.056</v>
          </cell>
        </row>
        <row r="33">
          <cell r="E33">
            <v>202.9</v>
          </cell>
          <cell r="F33">
            <v>533</v>
          </cell>
          <cell r="G33">
            <v>0.03</v>
          </cell>
        </row>
        <row r="34">
          <cell r="E34">
            <v>178.69</v>
          </cell>
          <cell r="F34">
            <v>419</v>
          </cell>
          <cell r="G34">
            <v>0.042</v>
          </cell>
        </row>
        <row r="35">
          <cell r="E35">
            <v>232.1</v>
          </cell>
          <cell r="F35">
            <v>563</v>
          </cell>
          <cell r="G35">
            <v>0.024</v>
          </cell>
        </row>
        <row r="36">
          <cell r="E36">
            <v>332.1</v>
          </cell>
          <cell r="F36">
            <v>770</v>
          </cell>
          <cell r="G36">
            <v>0.023</v>
          </cell>
        </row>
        <row r="37">
          <cell r="E37">
            <v>435.4</v>
          </cell>
          <cell r="F37">
            <v>846</v>
          </cell>
          <cell r="G37">
            <v>0.026</v>
          </cell>
        </row>
        <row r="38">
          <cell r="E38">
            <v>270.8</v>
          </cell>
          <cell r="F38">
            <v>529</v>
          </cell>
          <cell r="G38">
            <v>0.077</v>
          </cell>
        </row>
        <row r="39">
          <cell r="E39">
            <v>277.4</v>
          </cell>
          <cell r="F39">
            <v>591</v>
          </cell>
          <cell r="G39">
            <v>0.024</v>
          </cell>
        </row>
        <row r="40">
          <cell r="E40">
            <v>252.2</v>
          </cell>
          <cell r="F40">
            <v>605</v>
          </cell>
          <cell r="G40">
            <v>0.034</v>
          </cell>
        </row>
        <row r="41">
          <cell r="E41">
            <v>276.9</v>
          </cell>
          <cell r="F41">
            <v>605</v>
          </cell>
          <cell r="G41">
            <v>0.039</v>
          </cell>
        </row>
      </sheetData>
      <sheetData sheetId="41">
        <row r="13">
          <cell r="B13" t="str">
            <v>   501A</v>
          </cell>
          <cell r="E13">
            <v>484.2</v>
          </cell>
          <cell r="G13">
            <v>0.22766666666666666</v>
          </cell>
          <cell r="AH13">
            <v>496.9266666666667</v>
          </cell>
        </row>
        <row r="14">
          <cell r="B14" t="str">
            <v>   501B</v>
          </cell>
          <cell r="E14">
            <v>202</v>
          </cell>
          <cell r="G14">
            <v>0.01</v>
          </cell>
          <cell r="AH14">
            <v>507.7875</v>
          </cell>
        </row>
        <row r="15">
          <cell r="B15" t="str">
            <v>   502A</v>
          </cell>
          <cell r="E15">
            <v>63.25</v>
          </cell>
          <cell r="G15">
            <v>0.01</v>
          </cell>
          <cell r="AH15">
            <v>527.6275</v>
          </cell>
        </row>
        <row r="16">
          <cell r="B16" t="str">
            <v>   502B</v>
          </cell>
          <cell r="E16">
            <v>133.4</v>
          </cell>
          <cell r="G16">
            <v>0.01</v>
          </cell>
          <cell r="AH16">
            <v>527.4174999999999</v>
          </cell>
        </row>
        <row r="17">
          <cell r="B17" t="str">
            <v>   502C</v>
          </cell>
          <cell r="E17">
            <v>58.10000000000001</v>
          </cell>
          <cell r="G17">
            <v>0.01</v>
          </cell>
          <cell r="AH17">
            <v>527.0024999999999</v>
          </cell>
        </row>
        <row r="18">
          <cell r="B18" t="str">
            <v>   503A</v>
          </cell>
          <cell r="E18">
            <v>46.474999999999994</v>
          </cell>
          <cell r="G18">
            <v>0.01</v>
          </cell>
          <cell r="AH18">
            <v>509.21500000000003</v>
          </cell>
        </row>
        <row r="19">
          <cell r="B19" t="str">
            <v>   503B</v>
          </cell>
          <cell r="E19">
            <v>33.75</v>
          </cell>
          <cell r="G19">
            <v>0.01</v>
          </cell>
          <cell r="AH19">
            <v>509.2975</v>
          </cell>
        </row>
        <row r="20">
          <cell r="B20" t="str">
            <v>   503C</v>
          </cell>
          <cell r="E20">
            <v>63.575</v>
          </cell>
          <cell r="G20">
            <v>0.01</v>
          </cell>
          <cell r="AH20">
            <v>509.99</v>
          </cell>
        </row>
        <row r="21">
          <cell r="B21" t="str">
            <v>   504A</v>
          </cell>
          <cell r="E21">
            <v>113.55000000000001</v>
          </cell>
          <cell r="G21">
            <v>0.009999999999999998</v>
          </cell>
          <cell r="AH21">
            <v>475.4166666666667</v>
          </cell>
        </row>
        <row r="22">
          <cell r="B22" t="str">
            <v>   504B</v>
          </cell>
          <cell r="E22">
            <v>989.6166666666669</v>
          </cell>
          <cell r="G22">
            <v>0.010083333333333331</v>
          </cell>
          <cell r="AH22">
            <v>476.35166666666674</v>
          </cell>
        </row>
        <row r="23">
          <cell r="B23" t="str">
            <v>   504C</v>
          </cell>
          <cell r="E23">
            <v>91.72500000000001</v>
          </cell>
          <cell r="G23">
            <v>0.009999999999999998</v>
          </cell>
          <cell r="AH23">
            <v>471.955</v>
          </cell>
        </row>
        <row r="24">
          <cell r="B24" t="str">
            <v>   505A</v>
          </cell>
          <cell r="E24">
            <v>164.69166666666666</v>
          </cell>
          <cell r="G24">
            <v>0.009999999999999998</v>
          </cell>
          <cell r="AH24">
            <v>489.7791666666667</v>
          </cell>
        </row>
        <row r="25">
          <cell r="B25" t="str">
            <v>   505B</v>
          </cell>
          <cell r="E25">
            <v>168.26666666666668</v>
          </cell>
          <cell r="G25">
            <v>0.012916666666666667</v>
          </cell>
          <cell r="AH25">
            <v>489.9800000000001</v>
          </cell>
        </row>
        <row r="26">
          <cell r="B26" t="str">
            <v>   506A</v>
          </cell>
        </row>
        <row r="27">
          <cell r="B27" t="str">
            <v>   506B</v>
          </cell>
        </row>
        <row r="28">
          <cell r="B28" t="str">
            <v>   507A</v>
          </cell>
          <cell r="E28">
            <v>60.3</v>
          </cell>
          <cell r="G28">
            <v>0.01</v>
          </cell>
          <cell r="AH28">
            <v>535.5799999999999</v>
          </cell>
        </row>
        <row r="29">
          <cell r="B29" t="str">
            <v>   507B</v>
          </cell>
          <cell r="E29">
            <v>86.4</v>
          </cell>
          <cell r="G29">
            <v>0.01</v>
          </cell>
          <cell r="AH29">
            <v>534.62</v>
          </cell>
        </row>
        <row r="30">
          <cell r="B30" t="str">
            <v>   508A</v>
          </cell>
          <cell r="E30">
            <v>1612.4333333333336</v>
          </cell>
          <cell r="G30">
            <v>0.009999999999999998</v>
          </cell>
          <cell r="AH30">
            <v>497.2218181818183</v>
          </cell>
        </row>
        <row r="31">
          <cell r="B31" t="str">
            <v>   508B</v>
          </cell>
          <cell r="E31">
            <v>2894.125</v>
          </cell>
          <cell r="G31">
            <v>0.009999999999999998</v>
          </cell>
          <cell r="AH31">
            <v>499.0718181818183</v>
          </cell>
        </row>
        <row r="32">
          <cell r="B32" t="str">
            <v>   509A</v>
          </cell>
          <cell r="E32">
            <v>480.6666666666667</v>
          </cell>
          <cell r="G32">
            <v>0.009999999999999998</v>
          </cell>
          <cell r="AH32">
            <v>491.0125</v>
          </cell>
        </row>
        <row r="33">
          <cell r="B33" t="str">
            <v>   509B</v>
          </cell>
          <cell r="E33">
            <v>423.0166666666667</v>
          </cell>
          <cell r="G33">
            <v>0.016166666666666666</v>
          </cell>
          <cell r="AH33">
            <v>493.71416666666664</v>
          </cell>
        </row>
        <row r="34">
          <cell r="B34" t="str">
            <v>   509C</v>
          </cell>
          <cell r="E34">
            <v>261.31666666666666</v>
          </cell>
          <cell r="G34">
            <v>0.010999999999999998</v>
          </cell>
          <cell r="AH34">
            <v>492.2525</v>
          </cell>
        </row>
        <row r="35">
          <cell r="B35" t="str">
            <v>   509D</v>
          </cell>
          <cell r="E35">
            <v>452.46666666666664</v>
          </cell>
          <cell r="G35">
            <v>0.009999999999999998</v>
          </cell>
          <cell r="AH35">
            <v>492.4375</v>
          </cell>
        </row>
        <row r="36">
          <cell r="B36" t="str">
            <v>   510A</v>
          </cell>
          <cell r="E36">
            <v>291.01666666666665</v>
          </cell>
          <cell r="G36">
            <v>0.009999999999999998</v>
          </cell>
          <cell r="AH36">
            <v>485.665</v>
          </cell>
        </row>
        <row r="37">
          <cell r="B37" t="str">
            <v>   510B</v>
          </cell>
          <cell r="E37">
            <v>219.41666666666666</v>
          </cell>
          <cell r="G37">
            <v>0.009999999999999998</v>
          </cell>
          <cell r="AH37">
            <v>485.60833333333335</v>
          </cell>
        </row>
        <row r="38">
          <cell r="B38" t="str">
            <v>   511A</v>
          </cell>
          <cell r="E38">
            <v>151.09166666666667</v>
          </cell>
          <cell r="G38">
            <v>0.009999999999999998</v>
          </cell>
          <cell r="AH38">
            <v>490.89833333333337</v>
          </cell>
        </row>
        <row r="39">
          <cell r="B39" t="str">
            <v>   511B</v>
          </cell>
          <cell r="E39">
            <v>472.40000000000003</v>
          </cell>
          <cell r="G39">
            <v>0.009999999999999998</v>
          </cell>
          <cell r="AH39">
            <v>488.4791666666667</v>
          </cell>
        </row>
        <row r="40">
          <cell r="B40" t="str">
            <v>   512A</v>
          </cell>
          <cell r="E40">
            <v>53.89999999999999</v>
          </cell>
          <cell r="G40">
            <v>0.01</v>
          </cell>
          <cell r="AH40">
            <v>469.6666666666667</v>
          </cell>
        </row>
        <row r="41">
          <cell r="B41" t="str">
            <v>   512B</v>
          </cell>
          <cell r="E41">
            <v>8.85</v>
          </cell>
          <cell r="G41">
            <v>0.01</v>
          </cell>
          <cell r="AH41">
            <v>469.725</v>
          </cell>
        </row>
        <row r="42">
          <cell r="B42" t="str">
            <v>   513A</v>
          </cell>
          <cell r="E42">
            <v>56.800000000000004</v>
          </cell>
          <cell r="G42">
            <v>0.0275</v>
          </cell>
          <cell r="AH42" t="str">
            <v>PŘETÉKÁ</v>
          </cell>
        </row>
        <row r="43">
          <cell r="B43" t="str">
            <v>   513B</v>
          </cell>
          <cell r="E43">
            <v>56.4</v>
          </cell>
          <cell r="G43">
            <v>0.01</v>
          </cell>
        </row>
        <row r="44">
          <cell r="B44" t="str">
            <v>   514</v>
          </cell>
          <cell r="E44">
            <v>270.8491666666667</v>
          </cell>
          <cell r="G44">
            <v>0.0395</v>
          </cell>
          <cell r="AH44">
            <v>515.4541666666668</v>
          </cell>
        </row>
        <row r="45">
          <cell r="B45" t="str">
            <v>   515</v>
          </cell>
          <cell r="E45">
            <v>264.2416666666667</v>
          </cell>
          <cell r="G45">
            <v>0.09144166666666664</v>
          </cell>
          <cell r="AH45">
            <v>511.5783333333333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ladiny"/>
      <sheetName val="U"/>
      <sheetName val="SO4"/>
      <sheetName val="Rls"/>
      <sheetName val="Ra"/>
      <sheetName val="501A,B"/>
      <sheetName val="502A,B,C"/>
      <sheetName val="503A,B,C"/>
      <sheetName val="504A,B,C"/>
      <sheetName val="505A,B"/>
      <sheetName val="507A,B"/>
      <sheetName val="508A,B"/>
      <sheetName val="509A,B,C,D"/>
      <sheetName val="510A,B"/>
      <sheetName val="511A,B"/>
      <sheetName val="512A,B"/>
      <sheetName val="513A,B"/>
      <sheetName val="514,515"/>
      <sheetName val="517,518,519"/>
      <sheetName val="520,521,522"/>
    </sheetNames>
    <sheetDataSet>
      <sheetData sheetId="2">
        <row r="11">
          <cell r="C11" t="str">
            <v> 04/67 - 04/68</v>
          </cell>
          <cell r="D11" t="str">
            <v> 5/68 - 12/68</v>
          </cell>
          <cell r="E11">
            <v>1969</v>
          </cell>
          <cell r="F11">
            <v>1970</v>
          </cell>
          <cell r="G11">
            <v>1971</v>
          </cell>
          <cell r="H11">
            <v>1972</v>
          </cell>
          <cell r="I11">
            <v>1973</v>
          </cell>
          <cell r="J11">
            <v>1974</v>
          </cell>
          <cell r="K11">
            <v>1975</v>
          </cell>
          <cell r="L11">
            <v>1976</v>
          </cell>
          <cell r="M11">
            <v>1977</v>
          </cell>
          <cell r="N11">
            <v>1978</v>
          </cell>
          <cell r="O11">
            <v>1979</v>
          </cell>
          <cell r="P11">
            <v>1980</v>
          </cell>
          <cell r="Q11">
            <v>1981</v>
          </cell>
          <cell r="R11">
            <v>1982</v>
          </cell>
          <cell r="S11">
            <v>1983</v>
          </cell>
          <cell r="T11">
            <v>1984</v>
          </cell>
          <cell r="U11">
            <v>1985</v>
          </cell>
          <cell r="V11">
            <v>1986</v>
          </cell>
          <cell r="W11">
            <v>1987</v>
          </cell>
          <cell r="X11">
            <v>1988</v>
          </cell>
          <cell r="Y11">
            <v>1989</v>
          </cell>
          <cell r="Z11">
            <v>1990</v>
          </cell>
          <cell r="AA11">
            <v>1991</v>
          </cell>
          <cell r="AB11">
            <v>1992</v>
          </cell>
          <cell r="AC11">
            <v>1993</v>
          </cell>
          <cell r="AD11">
            <v>1994</v>
          </cell>
          <cell r="AE11">
            <v>1995</v>
          </cell>
          <cell r="AF11">
            <v>1996</v>
          </cell>
        </row>
        <row r="12">
          <cell r="C12">
            <v>476</v>
          </cell>
          <cell r="D12">
            <v>437</v>
          </cell>
          <cell r="E12">
            <v>438</v>
          </cell>
          <cell r="F12">
            <v>469</v>
          </cell>
          <cell r="G12">
            <v>430</v>
          </cell>
          <cell r="H12">
            <v>407</v>
          </cell>
          <cell r="L12">
            <v>363</v>
          </cell>
          <cell r="M12">
            <v>433</v>
          </cell>
          <cell r="N12">
            <v>434</v>
          </cell>
          <cell r="O12">
            <v>457</v>
          </cell>
          <cell r="P12">
            <v>446</v>
          </cell>
          <cell r="Q12">
            <v>413</v>
          </cell>
          <cell r="R12">
            <v>370</v>
          </cell>
          <cell r="S12">
            <v>368</v>
          </cell>
          <cell r="T12">
            <v>373</v>
          </cell>
          <cell r="U12">
            <v>357</v>
          </cell>
          <cell r="V12">
            <v>362</v>
          </cell>
          <cell r="W12">
            <v>333</v>
          </cell>
          <cell r="X12">
            <v>335</v>
          </cell>
          <cell r="Y12">
            <v>326</v>
          </cell>
          <cell r="Z12">
            <v>352</v>
          </cell>
          <cell r="AA12">
            <v>379</v>
          </cell>
          <cell r="AB12">
            <v>402</v>
          </cell>
          <cell r="AC12">
            <v>453</v>
          </cell>
          <cell r="AD12">
            <v>468</v>
          </cell>
          <cell r="AE12">
            <v>514</v>
          </cell>
          <cell r="AF12">
            <v>513</v>
          </cell>
        </row>
        <row r="13">
          <cell r="C13">
            <v>304</v>
          </cell>
          <cell r="D13">
            <v>334</v>
          </cell>
          <cell r="L13">
            <v>398</v>
          </cell>
          <cell r="M13">
            <v>418</v>
          </cell>
          <cell r="N13">
            <v>449</v>
          </cell>
          <cell r="O13">
            <v>420</v>
          </cell>
          <cell r="P13">
            <v>392</v>
          </cell>
          <cell r="Q13">
            <v>337</v>
          </cell>
          <cell r="R13">
            <v>295</v>
          </cell>
          <cell r="S13">
            <v>230</v>
          </cell>
          <cell r="T13">
            <v>223</v>
          </cell>
          <cell r="U13">
            <v>307</v>
          </cell>
          <cell r="V13">
            <v>299</v>
          </cell>
          <cell r="W13">
            <v>308</v>
          </cell>
          <cell r="X13">
            <v>306</v>
          </cell>
          <cell r="Y13">
            <v>305</v>
          </cell>
          <cell r="Z13">
            <v>204</v>
          </cell>
          <cell r="AA13">
            <v>173</v>
          </cell>
          <cell r="AB13">
            <v>376</v>
          </cell>
          <cell r="AC13">
            <v>311</v>
          </cell>
          <cell r="AD13">
            <v>208</v>
          </cell>
          <cell r="AE13">
            <v>250</v>
          </cell>
          <cell r="AF13">
            <v>285</v>
          </cell>
        </row>
        <row r="14">
          <cell r="C14">
            <v>47</v>
          </cell>
          <cell r="D14">
            <v>48</v>
          </cell>
          <cell r="E14">
            <v>64</v>
          </cell>
          <cell r="F14">
            <v>65</v>
          </cell>
          <cell r="G14">
            <v>72</v>
          </cell>
          <cell r="H14">
            <v>74</v>
          </cell>
          <cell r="I14">
            <v>86</v>
          </cell>
          <cell r="J14">
            <v>90</v>
          </cell>
          <cell r="K14">
            <v>91</v>
          </cell>
          <cell r="L14">
            <v>109</v>
          </cell>
          <cell r="M14">
            <v>112</v>
          </cell>
          <cell r="N14">
            <v>118</v>
          </cell>
          <cell r="O14">
            <v>110</v>
          </cell>
          <cell r="P14">
            <v>105</v>
          </cell>
          <cell r="Q14">
            <v>87</v>
          </cell>
          <cell r="R14">
            <v>106</v>
          </cell>
          <cell r="S14">
            <v>93</v>
          </cell>
          <cell r="T14">
            <v>131</v>
          </cell>
          <cell r="U14">
            <v>135</v>
          </cell>
          <cell r="V14">
            <v>137</v>
          </cell>
          <cell r="W14">
            <v>105</v>
          </cell>
          <cell r="X14">
            <v>63</v>
          </cell>
          <cell r="Y14">
            <v>57</v>
          </cell>
          <cell r="Z14">
            <v>137</v>
          </cell>
          <cell r="AA14">
            <v>152</v>
          </cell>
          <cell r="AB14">
            <v>145</v>
          </cell>
          <cell r="AC14">
            <v>159</v>
          </cell>
          <cell r="AD14">
            <v>144</v>
          </cell>
          <cell r="AE14">
            <v>109</v>
          </cell>
          <cell r="AF14">
            <v>81</v>
          </cell>
        </row>
        <row r="15">
          <cell r="C15">
            <v>64</v>
          </cell>
          <cell r="D15">
            <v>54</v>
          </cell>
          <cell r="E15">
            <v>40</v>
          </cell>
          <cell r="F15">
            <v>32</v>
          </cell>
          <cell r="G15">
            <v>43</v>
          </cell>
          <cell r="H15">
            <v>41</v>
          </cell>
          <cell r="I15">
            <v>45</v>
          </cell>
          <cell r="J15">
            <v>61</v>
          </cell>
          <cell r="K15">
            <v>38</v>
          </cell>
          <cell r="L15">
            <v>45</v>
          </cell>
          <cell r="M15">
            <v>48</v>
          </cell>
          <cell r="N15">
            <v>44</v>
          </cell>
          <cell r="O15">
            <v>49</v>
          </cell>
          <cell r="P15">
            <v>63</v>
          </cell>
          <cell r="Q15">
            <v>58</v>
          </cell>
          <cell r="R15">
            <v>56</v>
          </cell>
          <cell r="S15">
            <v>42</v>
          </cell>
          <cell r="T15">
            <v>45</v>
          </cell>
          <cell r="U15">
            <v>46</v>
          </cell>
          <cell r="V15">
            <v>54</v>
          </cell>
          <cell r="W15">
            <v>121</v>
          </cell>
          <cell r="X15">
            <v>97</v>
          </cell>
          <cell r="Y15">
            <v>140</v>
          </cell>
          <cell r="Z15">
            <v>121</v>
          </cell>
          <cell r="AA15">
            <v>115</v>
          </cell>
          <cell r="AB15">
            <v>105</v>
          </cell>
          <cell r="AC15">
            <v>111</v>
          </cell>
          <cell r="AD15">
            <v>132</v>
          </cell>
          <cell r="AE15">
            <v>108</v>
          </cell>
          <cell r="AF15">
            <v>126</v>
          </cell>
        </row>
        <row r="16">
          <cell r="C16">
            <v>46</v>
          </cell>
          <cell r="D16">
            <v>51</v>
          </cell>
          <cell r="E16">
            <v>45</v>
          </cell>
          <cell r="F16">
            <v>50</v>
          </cell>
          <cell r="G16">
            <v>47</v>
          </cell>
          <cell r="H16">
            <v>47</v>
          </cell>
          <cell r="I16">
            <v>38</v>
          </cell>
          <cell r="J16">
            <v>34</v>
          </cell>
          <cell r="K16">
            <v>33</v>
          </cell>
          <cell r="L16">
            <v>13</v>
          </cell>
          <cell r="M16">
            <v>11</v>
          </cell>
          <cell r="N16">
            <v>7</v>
          </cell>
          <cell r="O16">
            <v>8</v>
          </cell>
          <cell r="P16">
            <v>18</v>
          </cell>
          <cell r="Q16">
            <v>6</v>
          </cell>
          <cell r="R16">
            <v>7</v>
          </cell>
          <cell r="S16">
            <v>4</v>
          </cell>
          <cell r="T16">
            <v>9</v>
          </cell>
          <cell r="U16">
            <v>22</v>
          </cell>
          <cell r="V16">
            <v>13</v>
          </cell>
          <cell r="W16">
            <v>10</v>
          </cell>
          <cell r="X16">
            <v>11</v>
          </cell>
          <cell r="Y16">
            <v>10</v>
          </cell>
          <cell r="Z16">
            <v>10</v>
          </cell>
          <cell r="AA16">
            <v>17</v>
          </cell>
          <cell r="AB16">
            <v>22</v>
          </cell>
          <cell r="AC16">
            <v>16</v>
          </cell>
          <cell r="AD16">
            <v>17</v>
          </cell>
          <cell r="AE16">
            <v>15</v>
          </cell>
          <cell r="AF16">
            <v>32</v>
          </cell>
        </row>
        <row r="17">
          <cell r="C17">
            <v>35</v>
          </cell>
          <cell r="D17">
            <v>22</v>
          </cell>
          <cell r="E17">
            <v>26</v>
          </cell>
          <cell r="F17">
            <v>16</v>
          </cell>
          <cell r="G17">
            <v>14</v>
          </cell>
          <cell r="H17">
            <v>36</v>
          </cell>
          <cell r="I17">
            <v>24</v>
          </cell>
          <cell r="J17">
            <v>27</v>
          </cell>
          <cell r="K17">
            <v>30</v>
          </cell>
          <cell r="L17">
            <v>27</v>
          </cell>
          <cell r="M17">
            <v>22</v>
          </cell>
          <cell r="N17">
            <v>15</v>
          </cell>
          <cell r="O17">
            <v>20</v>
          </cell>
          <cell r="P17">
            <v>30</v>
          </cell>
          <cell r="Q17">
            <v>26</v>
          </cell>
          <cell r="R17">
            <v>22</v>
          </cell>
          <cell r="S17">
            <v>12</v>
          </cell>
          <cell r="T17">
            <v>14</v>
          </cell>
          <cell r="U17">
            <v>25</v>
          </cell>
          <cell r="V17">
            <v>33</v>
          </cell>
          <cell r="W17">
            <v>31</v>
          </cell>
          <cell r="X17">
            <v>25</v>
          </cell>
          <cell r="Y17">
            <v>29</v>
          </cell>
          <cell r="Z17">
            <v>28</v>
          </cell>
          <cell r="AA17">
            <v>35</v>
          </cell>
          <cell r="AB17">
            <v>31</v>
          </cell>
          <cell r="AC17">
            <v>22</v>
          </cell>
          <cell r="AD17">
            <v>29</v>
          </cell>
          <cell r="AE17">
            <v>19</v>
          </cell>
          <cell r="AF17">
            <v>33</v>
          </cell>
        </row>
        <row r="18">
          <cell r="C18">
            <v>44</v>
          </cell>
          <cell r="D18">
            <v>44</v>
          </cell>
          <cell r="E18">
            <v>30</v>
          </cell>
          <cell r="F18">
            <v>23</v>
          </cell>
          <cell r="G18">
            <v>30</v>
          </cell>
          <cell r="H18">
            <v>51</v>
          </cell>
          <cell r="I18">
            <v>36</v>
          </cell>
          <cell r="J18">
            <v>50</v>
          </cell>
          <cell r="K18">
            <v>28</v>
          </cell>
          <cell r="L18">
            <v>26</v>
          </cell>
          <cell r="M18">
            <v>22</v>
          </cell>
          <cell r="N18">
            <v>27</v>
          </cell>
          <cell r="O18">
            <v>33</v>
          </cell>
          <cell r="P18">
            <v>36</v>
          </cell>
          <cell r="Q18">
            <v>25</v>
          </cell>
          <cell r="R18">
            <v>24</v>
          </cell>
          <cell r="S18">
            <v>8</v>
          </cell>
          <cell r="T18">
            <v>20</v>
          </cell>
          <cell r="U18">
            <v>32</v>
          </cell>
          <cell r="V18">
            <v>34</v>
          </cell>
          <cell r="W18">
            <v>36</v>
          </cell>
          <cell r="X18">
            <v>35</v>
          </cell>
          <cell r="Y18">
            <v>36</v>
          </cell>
          <cell r="Z18">
            <v>38</v>
          </cell>
          <cell r="AA18">
            <v>42</v>
          </cell>
          <cell r="AB18">
            <v>45</v>
          </cell>
          <cell r="AC18">
            <v>22</v>
          </cell>
          <cell r="AD18">
            <v>43</v>
          </cell>
          <cell r="AE18">
            <v>15</v>
          </cell>
          <cell r="AF18">
            <v>33</v>
          </cell>
        </row>
        <row r="19">
          <cell r="C19">
            <v>32</v>
          </cell>
          <cell r="D19">
            <v>32</v>
          </cell>
          <cell r="E19">
            <v>36</v>
          </cell>
          <cell r="F19">
            <v>56</v>
          </cell>
          <cell r="G19">
            <v>57</v>
          </cell>
          <cell r="H19">
            <v>51</v>
          </cell>
          <cell r="I19">
            <v>42</v>
          </cell>
          <cell r="J19">
            <v>57</v>
          </cell>
          <cell r="K19">
            <v>39</v>
          </cell>
          <cell r="L19">
            <v>18</v>
          </cell>
          <cell r="M19">
            <v>14</v>
          </cell>
          <cell r="N19">
            <v>12</v>
          </cell>
          <cell r="O19">
            <v>23</v>
          </cell>
          <cell r="P19">
            <v>21</v>
          </cell>
          <cell r="Q19">
            <v>15</v>
          </cell>
          <cell r="R19">
            <v>15</v>
          </cell>
          <cell r="S19">
            <v>13</v>
          </cell>
          <cell r="T19">
            <v>10</v>
          </cell>
          <cell r="U19">
            <v>16</v>
          </cell>
          <cell r="V19">
            <v>20</v>
          </cell>
          <cell r="W19">
            <v>37</v>
          </cell>
          <cell r="X19">
            <v>48</v>
          </cell>
          <cell r="Y19">
            <v>33</v>
          </cell>
          <cell r="Z19">
            <v>24</v>
          </cell>
          <cell r="AA19">
            <v>21</v>
          </cell>
          <cell r="AB19">
            <v>41</v>
          </cell>
          <cell r="AC19">
            <v>35</v>
          </cell>
          <cell r="AD19">
            <v>38</v>
          </cell>
          <cell r="AE19">
            <v>34</v>
          </cell>
          <cell r="AF19">
            <v>48</v>
          </cell>
        </row>
        <row r="20">
          <cell r="C20">
            <v>13</v>
          </cell>
          <cell r="D20">
            <v>17</v>
          </cell>
          <cell r="E20">
            <v>26</v>
          </cell>
          <cell r="F20">
            <v>24</v>
          </cell>
          <cell r="G20">
            <v>24</v>
          </cell>
          <cell r="H20">
            <v>40</v>
          </cell>
          <cell r="I20">
            <v>32</v>
          </cell>
          <cell r="J20">
            <v>35</v>
          </cell>
          <cell r="K20">
            <v>28</v>
          </cell>
          <cell r="L20">
            <v>22</v>
          </cell>
          <cell r="M20">
            <v>13</v>
          </cell>
          <cell r="N20">
            <v>14</v>
          </cell>
          <cell r="O20">
            <v>13</v>
          </cell>
          <cell r="P20">
            <v>18</v>
          </cell>
          <cell r="Q20">
            <v>10</v>
          </cell>
          <cell r="R20">
            <v>11</v>
          </cell>
          <cell r="S20">
            <v>12</v>
          </cell>
          <cell r="T20">
            <v>21</v>
          </cell>
          <cell r="U20">
            <v>23</v>
          </cell>
          <cell r="V20">
            <v>30</v>
          </cell>
          <cell r="W20">
            <v>76</v>
          </cell>
          <cell r="X20">
            <v>96</v>
          </cell>
          <cell r="Y20">
            <v>88</v>
          </cell>
          <cell r="Z20">
            <v>88</v>
          </cell>
          <cell r="AA20">
            <v>95</v>
          </cell>
          <cell r="AB20">
            <v>96</v>
          </cell>
          <cell r="AC20">
            <v>90</v>
          </cell>
          <cell r="AD20">
            <v>97</v>
          </cell>
          <cell r="AE20">
            <v>106</v>
          </cell>
          <cell r="AF20">
            <v>113</v>
          </cell>
        </row>
        <row r="21">
          <cell r="C21">
            <v>14</v>
          </cell>
          <cell r="D21">
            <v>16</v>
          </cell>
          <cell r="E21">
            <v>24</v>
          </cell>
          <cell r="F21">
            <v>27</v>
          </cell>
          <cell r="G21">
            <v>24</v>
          </cell>
          <cell r="H21">
            <v>27</v>
          </cell>
          <cell r="I21">
            <v>34</v>
          </cell>
          <cell r="J21">
            <v>25</v>
          </cell>
          <cell r="K21">
            <v>27</v>
          </cell>
          <cell r="L21">
            <v>128</v>
          </cell>
          <cell r="M21">
            <v>376</v>
          </cell>
          <cell r="N21">
            <v>413</v>
          </cell>
          <cell r="O21">
            <v>519</v>
          </cell>
          <cell r="P21">
            <v>503</v>
          </cell>
          <cell r="Q21">
            <v>456</v>
          </cell>
          <cell r="R21">
            <v>444</v>
          </cell>
          <cell r="S21">
            <v>462</v>
          </cell>
          <cell r="T21">
            <v>529</v>
          </cell>
          <cell r="U21">
            <v>596</v>
          </cell>
          <cell r="V21">
            <v>628</v>
          </cell>
          <cell r="W21">
            <v>795</v>
          </cell>
          <cell r="X21">
            <v>832</v>
          </cell>
          <cell r="Y21">
            <v>810</v>
          </cell>
          <cell r="Z21">
            <v>846</v>
          </cell>
          <cell r="AA21">
            <v>886</v>
          </cell>
          <cell r="AB21">
            <v>967</v>
          </cell>
          <cell r="AC21">
            <v>782</v>
          </cell>
          <cell r="AD21">
            <v>917</v>
          </cell>
          <cell r="AE21">
            <v>965</v>
          </cell>
          <cell r="AF21">
            <v>925</v>
          </cell>
        </row>
        <row r="22">
          <cell r="C22">
            <v>30</v>
          </cell>
          <cell r="D22">
            <v>27</v>
          </cell>
          <cell r="E22">
            <v>43</v>
          </cell>
          <cell r="F22">
            <v>34</v>
          </cell>
          <cell r="G22">
            <v>22</v>
          </cell>
          <cell r="H22">
            <v>35</v>
          </cell>
          <cell r="I22">
            <v>31</v>
          </cell>
          <cell r="J22">
            <v>29</v>
          </cell>
          <cell r="K22">
            <v>27</v>
          </cell>
          <cell r="L22">
            <v>30</v>
          </cell>
          <cell r="M22">
            <v>40</v>
          </cell>
          <cell r="N22">
            <v>21</v>
          </cell>
          <cell r="O22">
            <v>20</v>
          </cell>
          <cell r="P22">
            <v>25</v>
          </cell>
          <cell r="Q22">
            <v>25</v>
          </cell>
          <cell r="R22">
            <v>23</v>
          </cell>
          <cell r="S22">
            <v>32</v>
          </cell>
          <cell r="T22">
            <v>41</v>
          </cell>
          <cell r="U22">
            <v>23</v>
          </cell>
          <cell r="V22">
            <v>26</v>
          </cell>
          <cell r="W22">
            <v>39</v>
          </cell>
          <cell r="X22">
            <v>50</v>
          </cell>
          <cell r="Y22">
            <v>48</v>
          </cell>
          <cell r="Z22">
            <v>42</v>
          </cell>
          <cell r="AA22">
            <v>44</v>
          </cell>
          <cell r="AB22">
            <v>53</v>
          </cell>
          <cell r="AC22">
            <v>51</v>
          </cell>
          <cell r="AD22">
            <v>68</v>
          </cell>
          <cell r="AE22">
            <v>69</v>
          </cell>
          <cell r="AF22">
            <v>81</v>
          </cell>
        </row>
        <row r="23">
          <cell r="C23">
            <v>28</v>
          </cell>
          <cell r="D23">
            <v>32</v>
          </cell>
          <cell r="E23">
            <v>39</v>
          </cell>
          <cell r="F23">
            <v>33</v>
          </cell>
          <cell r="G23">
            <v>29</v>
          </cell>
          <cell r="H23">
            <v>45</v>
          </cell>
          <cell r="I23">
            <v>38</v>
          </cell>
          <cell r="J23">
            <v>33</v>
          </cell>
          <cell r="K23">
            <v>19</v>
          </cell>
          <cell r="L23">
            <v>35</v>
          </cell>
          <cell r="M23">
            <v>56</v>
          </cell>
          <cell r="N23">
            <v>37</v>
          </cell>
          <cell r="O23">
            <v>47</v>
          </cell>
          <cell r="P23">
            <v>71</v>
          </cell>
          <cell r="Q23">
            <v>46</v>
          </cell>
          <cell r="R23">
            <v>36</v>
          </cell>
          <cell r="S23">
            <v>35</v>
          </cell>
          <cell r="T23">
            <v>39</v>
          </cell>
          <cell r="U23">
            <v>38</v>
          </cell>
          <cell r="V23">
            <v>38</v>
          </cell>
          <cell r="W23">
            <v>37</v>
          </cell>
          <cell r="X23">
            <v>42</v>
          </cell>
          <cell r="Y23">
            <v>31</v>
          </cell>
          <cell r="Z23">
            <v>33</v>
          </cell>
          <cell r="AA23">
            <v>34</v>
          </cell>
          <cell r="AB23">
            <v>50</v>
          </cell>
          <cell r="AC23">
            <v>50</v>
          </cell>
          <cell r="AD23">
            <v>118</v>
          </cell>
          <cell r="AE23">
            <v>109</v>
          </cell>
          <cell r="AF23">
            <v>120</v>
          </cell>
        </row>
        <row r="24">
          <cell r="C24">
            <v>40</v>
          </cell>
          <cell r="D24">
            <v>42</v>
          </cell>
          <cell r="E24">
            <v>34</v>
          </cell>
          <cell r="F24">
            <v>31</v>
          </cell>
          <cell r="G24">
            <v>40</v>
          </cell>
          <cell r="H24">
            <v>31</v>
          </cell>
          <cell r="I24">
            <v>33</v>
          </cell>
          <cell r="J24">
            <v>33</v>
          </cell>
          <cell r="K24">
            <v>39</v>
          </cell>
          <cell r="L24">
            <v>44</v>
          </cell>
          <cell r="M24">
            <v>55</v>
          </cell>
          <cell r="N24">
            <v>72</v>
          </cell>
          <cell r="O24">
            <v>70</v>
          </cell>
          <cell r="P24">
            <v>79</v>
          </cell>
          <cell r="Q24">
            <v>60</v>
          </cell>
          <cell r="R24">
            <v>88</v>
          </cell>
          <cell r="S24">
            <v>85</v>
          </cell>
          <cell r="T24">
            <v>87</v>
          </cell>
          <cell r="U24">
            <v>112</v>
          </cell>
          <cell r="V24">
            <v>121</v>
          </cell>
          <cell r="W24">
            <v>120</v>
          </cell>
          <cell r="X24">
            <v>136</v>
          </cell>
          <cell r="Y24">
            <v>151</v>
          </cell>
          <cell r="Z24">
            <v>164</v>
          </cell>
          <cell r="AA24">
            <v>170</v>
          </cell>
          <cell r="AB24">
            <v>193</v>
          </cell>
          <cell r="AC24">
            <v>188</v>
          </cell>
          <cell r="AD24">
            <v>197</v>
          </cell>
          <cell r="AE24">
            <v>179</v>
          </cell>
          <cell r="AF24">
            <v>164</v>
          </cell>
        </row>
        <row r="25">
          <cell r="C25">
            <v>21</v>
          </cell>
          <cell r="D25">
            <v>23</v>
          </cell>
          <cell r="E25">
            <v>29</v>
          </cell>
          <cell r="F25">
            <v>28</v>
          </cell>
          <cell r="G25">
            <v>38</v>
          </cell>
          <cell r="H25">
            <v>32</v>
          </cell>
          <cell r="I25">
            <v>32</v>
          </cell>
          <cell r="J25">
            <v>39</v>
          </cell>
          <cell r="K25">
            <v>39</v>
          </cell>
          <cell r="L25">
            <v>43</v>
          </cell>
          <cell r="M25">
            <v>41</v>
          </cell>
          <cell r="N25">
            <v>33</v>
          </cell>
          <cell r="O25">
            <v>37</v>
          </cell>
          <cell r="P25">
            <v>46</v>
          </cell>
          <cell r="Q25">
            <v>32</v>
          </cell>
          <cell r="R25">
            <v>33</v>
          </cell>
          <cell r="S25">
            <v>34</v>
          </cell>
          <cell r="T25">
            <v>40</v>
          </cell>
          <cell r="U25">
            <v>45</v>
          </cell>
          <cell r="V25">
            <v>41</v>
          </cell>
          <cell r="W25">
            <v>33</v>
          </cell>
          <cell r="X25">
            <v>36</v>
          </cell>
          <cell r="Y25">
            <v>37</v>
          </cell>
          <cell r="Z25">
            <v>33</v>
          </cell>
          <cell r="AA25">
            <v>40</v>
          </cell>
          <cell r="AB25">
            <v>43</v>
          </cell>
          <cell r="AC25">
            <v>46</v>
          </cell>
          <cell r="AD25">
            <v>55</v>
          </cell>
          <cell r="AE25">
            <v>63</v>
          </cell>
          <cell r="AF25">
            <v>46</v>
          </cell>
        </row>
        <row r="26">
          <cell r="C26">
            <v>67</v>
          </cell>
          <cell r="D26">
            <v>45</v>
          </cell>
          <cell r="E26">
            <v>50</v>
          </cell>
          <cell r="F26">
            <v>48</v>
          </cell>
          <cell r="G26">
            <v>83</v>
          </cell>
          <cell r="H26">
            <v>122</v>
          </cell>
          <cell r="M26">
            <v>142</v>
          </cell>
          <cell r="N26">
            <v>123</v>
          </cell>
          <cell r="P26">
            <v>165</v>
          </cell>
          <cell r="Q26">
            <v>169</v>
          </cell>
          <cell r="R26">
            <v>148</v>
          </cell>
          <cell r="S26">
            <v>141</v>
          </cell>
          <cell r="T26">
            <v>48</v>
          </cell>
          <cell r="V26">
            <v>142</v>
          </cell>
          <cell r="W26">
            <v>137</v>
          </cell>
          <cell r="X26">
            <v>135</v>
          </cell>
          <cell r="Y26">
            <v>127</v>
          </cell>
          <cell r="Z26">
            <v>97</v>
          </cell>
          <cell r="AA26">
            <v>68</v>
          </cell>
          <cell r="AB26">
            <v>139</v>
          </cell>
          <cell r="AD26">
            <v>135</v>
          </cell>
          <cell r="AE26">
            <v>103</v>
          </cell>
          <cell r="AF26">
            <v>100</v>
          </cell>
        </row>
        <row r="27">
          <cell r="C27">
            <v>35</v>
          </cell>
          <cell r="D27">
            <v>24</v>
          </cell>
          <cell r="E27">
            <v>35</v>
          </cell>
          <cell r="F27">
            <v>33</v>
          </cell>
          <cell r="G27">
            <v>44</v>
          </cell>
          <cell r="H27">
            <v>35</v>
          </cell>
          <cell r="I27">
            <v>32</v>
          </cell>
          <cell r="J27">
            <v>21</v>
          </cell>
          <cell r="K27">
            <v>19</v>
          </cell>
          <cell r="L27">
            <v>21</v>
          </cell>
          <cell r="M27">
            <v>20</v>
          </cell>
          <cell r="N27">
            <v>44</v>
          </cell>
          <cell r="O27">
            <v>44</v>
          </cell>
          <cell r="P27">
            <v>89</v>
          </cell>
          <cell r="Q27">
            <v>193</v>
          </cell>
          <cell r="R27">
            <v>246</v>
          </cell>
          <cell r="S27">
            <v>377</v>
          </cell>
          <cell r="T27">
            <v>546</v>
          </cell>
          <cell r="U27">
            <v>629</v>
          </cell>
          <cell r="V27">
            <v>693</v>
          </cell>
          <cell r="W27">
            <v>790</v>
          </cell>
          <cell r="X27">
            <v>757</v>
          </cell>
          <cell r="Y27">
            <v>650</v>
          </cell>
          <cell r="Z27">
            <v>633</v>
          </cell>
          <cell r="AA27">
            <v>641</v>
          </cell>
          <cell r="AB27">
            <v>1182</v>
          </cell>
          <cell r="AC27">
            <v>1390</v>
          </cell>
          <cell r="AD27">
            <v>2061</v>
          </cell>
          <cell r="AE27">
            <v>2090</v>
          </cell>
          <cell r="AF27">
            <v>1763</v>
          </cell>
        </row>
        <row r="28">
          <cell r="C28">
            <v>28</v>
          </cell>
          <cell r="D28">
            <v>21</v>
          </cell>
          <cell r="E28">
            <v>27</v>
          </cell>
          <cell r="F28">
            <v>37</v>
          </cell>
          <cell r="G28">
            <v>40</v>
          </cell>
          <cell r="H28">
            <v>33</v>
          </cell>
          <cell r="I28">
            <v>46</v>
          </cell>
          <cell r="J28">
            <v>82</v>
          </cell>
          <cell r="K28">
            <v>142</v>
          </cell>
          <cell r="L28">
            <v>353</v>
          </cell>
          <cell r="M28">
            <v>461</v>
          </cell>
          <cell r="N28">
            <v>406</v>
          </cell>
          <cell r="O28">
            <v>579</v>
          </cell>
          <cell r="P28">
            <v>1095</v>
          </cell>
          <cell r="Q28">
            <v>1383</v>
          </cell>
          <cell r="R28">
            <v>1534</v>
          </cell>
          <cell r="S28">
            <v>1612</v>
          </cell>
          <cell r="T28">
            <v>1720</v>
          </cell>
          <cell r="U28">
            <v>2155</v>
          </cell>
          <cell r="V28">
            <v>2531</v>
          </cell>
          <cell r="W28">
            <v>2775</v>
          </cell>
          <cell r="X28">
            <v>2884</v>
          </cell>
          <cell r="Y28">
            <v>2720</v>
          </cell>
          <cell r="Z28">
            <v>2806</v>
          </cell>
          <cell r="AA28">
            <v>2792</v>
          </cell>
          <cell r="AB28">
            <v>3129</v>
          </cell>
          <cell r="AC28">
            <v>2880</v>
          </cell>
          <cell r="AD28">
            <v>2920</v>
          </cell>
          <cell r="AE28">
            <v>3020</v>
          </cell>
          <cell r="AF28">
            <v>2921</v>
          </cell>
        </row>
        <row r="29">
          <cell r="C29">
            <v>80</v>
          </cell>
          <cell r="D29">
            <v>53</v>
          </cell>
          <cell r="H29">
            <v>144</v>
          </cell>
          <cell r="I29">
            <v>106</v>
          </cell>
          <cell r="J29">
            <v>107</v>
          </cell>
          <cell r="K29">
            <v>81</v>
          </cell>
          <cell r="L29">
            <v>80</v>
          </cell>
          <cell r="M29">
            <v>81</v>
          </cell>
          <cell r="N29">
            <v>91</v>
          </cell>
          <cell r="O29">
            <v>90</v>
          </cell>
          <cell r="P29">
            <v>138</v>
          </cell>
          <cell r="Q29">
            <v>117</v>
          </cell>
          <cell r="R29">
            <v>160</v>
          </cell>
          <cell r="S29">
            <v>190</v>
          </cell>
          <cell r="T29">
            <v>209</v>
          </cell>
          <cell r="U29">
            <v>272</v>
          </cell>
          <cell r="V29">
            <v>311</v>
          </cell>
          <cell r="W29">
            <v>471</v>
          </cell>
          <cell r="X29">
            <v>772</v>
          </cell>
          <cell r="Y29">
            <v>915</v>
          </cell>
          <cell r="Z29">
            <v>746</v>
          </cell>
          <cell r="AA29">
            <v>654</v>
          </cell>
          <cell r="AB29">
            <v>670</v>
          </cell>
          <cell r="AC29">
            <v>584</v>
          </cell>
          <cell r="AD29">
            <v>747</v>
          </cell>
          <cell r="AE29">
            <v>713</v>
          </cell>
          <cell r="AF29">
            <v>584</v>
          </cell>
        </row>
        <row r="30">
          <cell r="C30">
            <v>42</v>
          </cell>
          <cell r="D30">
            <v>49</v>
          </cell>
          <cell r="E30">
            <v>48</v>
          </cell>
          <cell r="F30">
            <v>106</v>
          </cell>
          <cell r="G30">
            <v>188</v>
          </cell>
          <cell r="H30">
            <v>160</v>
          </cell>
          <cell r="I30">
            <v>169</v>
          </cell>
          <cell r="J30">
            <v>163</v>
          </cell>
          <cell r="K30">
            <v>145</v>
          </cell>
          <cell r="L30">
            <v>172</v>
          </cell>
          <cell r="M30">
            <v>273</v>
          </cell>
          <cell r="N30">
            <v>270</v>
          </cell>
          <cell r="O30">
            <v>284</v>
          </cell>
          <cell r="P30">
            <v>247</v>
          </cell>
          <cell r="Q30">
            <v>284</v>
          </cell>
          <cell r="R30">
            <v>257</v>
          </cell>
          <cell r="S30">
            <v>251</v>
          </cell>
          <cell r="T30">
            <v>330</v>
          </cell>
          <cell r="U30">
            <v>248</v>
          </cell>
          <cell r="V30">
            <v>312</v>
          </cell>
          <cell r="W30">
            <v>299</v>
          </cell>
          <cell r="X30">
            <v>369</v>
          </cell>
          <cell r="Y30">
            <v>375</v>
          </cell>
          <cell r="Z30">
            <v>409</v>
          </cell>
          <cell r="AA30">
            <v>440</v>
          </cell>
          <cell r="AB30">
            <v>575</v>
          </cell>
          <cell r="AC30">
            <v>650</v>
          </cell>
          <cell r="AD30">
            <v>545</v>
          </cell>
          <cell r="AE30">
            <v>402</v>
          </cell>
          <cell r="AF30">
            <v>294</v>
          </cell>
        </row>
        <row r="31">
          <cell r="O31">
            <v>411</v>
          </cell>
          <cell r="P31">
            <v>492</v>
          </cell>
          <cell r="Q31">
            <v>407</v>
          </cell>
          <cell r="R31">
            <v>888</v>
          </cell>
          <cell r="S31">
            <v>483</v>
          </cell>
          <cell r="T31">
            <v>542</v>
          </cell>
          <cell r="U31">
            <v>852</v>
          </cell>
          <cell r="V31">
            <v>896</v>
          </cell>
          <cell r="W31">
            <v>383</v>
          </cell>
          <cell r="X31">
            <v>622</v>
          </cell>
          <cell r="Y31">
            <v>437</v>
          </cell>
          <cell r="Z31">
            <v>585</v>
          </cell>
          <cell r="AA31">
            <v>542</v>
          </cell>
          <cell r="AB31">
            <v>448</v>
          </cell>
          <cell r="AC31">
            <v>869</v>
          </cell>
          <cell r="AD31">
            <v>498</v>
          </cell>
          <cell r="AE31">
            <v>403</v>
          </cell>
          <cell r="AF31">
            <v>229</v>
          </cell>
        </row>
        <row r="32">
          <cell r="O32">
            <v>529</v>
          </cell>
          <cell r="P32">
            <v>823</v>
          </cell>
          <cell r="Q32">
            <v>678</v>
          </cell>
          <cell r="R32">
            <v>887</v>
          </cell>
          <cell r="S32">
            <v>911</v>
          </cell>
          <cell r="T32">
            <v>1345</v>
          </cell>
          <cell r="U32">
            <v>1914</v>
          </cell>
          <cell r="V32">
            <v>2102</v>
          </cell>
          <cell r="W32">
            <v>562</v>
          </cell>
          <cell r="X32">
            <v>671</v>
          </cell>
          <cell r="Y32">
            <v>637</v>
          </cell>
          <cell r="Z32">
            <v>941</v>
          </cell>
          <cell r="AA32">
            <v>881</v>
          </cell>
          <cell r="AB32">
            <v>764</v>
          </cell>
          <cell r="AC32">
            <v>938</v>
          </cell>
          <cell r="AD32">
            <v>726</v>
          </cell>
          <cell r="AE32">
            <v>447</v>
          </cell>
          <cell r="AF32">
            <v>368</v>
          </cell>
        </row>
        <row r="33">
          <cell r="C33">
            <v>136</v>
          </cell>
          <cell r="D33">
            <v>72</v>
          </cell>
          <cell r="E33">
            <v>47</v>
          </cell>
          <cell r="F33">
            <v>47</v>
          </cell>
          <cell r="G33">
            <v>89</v>
          </cell>
          <cell r="H33">
            <v>71</v>
          </cell>
          <cell r="I33">
            <v>67</v>
          </cell>
          <cell r="J33">
            <v>58</v>
          </cell>
          <cell r="K33">
            <v>54</v>
          </cell>
          <cell r="L33">
            <v>56</v>
          </cell>
          <cell r="M33">
            <v>56</v>
          </cell>
          <cell r="N33">
            <v>51</v>
          </cell>
          <cell r="O33">
            <v>60</v>
          </cell>
          <cell r="P33">
            <v>64</v>
          </cell>
          <cell r="Q33">
            <v>51</v>
          </cell>
          <cell r="R33">
            <v>60</v>
          </cell>
          <cell r="S33">
            <v>75</v>
          </cell>
          <cell r="T33">
            <v>88</v>
          </cell>
          <cell r="U33">
            <v>86</v>
          </cell>
          <cell r="V33">
            <v>109</v>
          </cell>
          <cell r="W33">
            <v>98</v>
          </cell>
          <cell r="X33">
            <v>110</v>
          </cell>
          <cell r="Y33">
            <v>145</v>
          </cell>
          <cell r="Z33">
            <v>152</v>
          </cell>
          <cell r="AA33">
            <v>152</v>
          </cell>
          <cell r="AB33">
            <v>176</v>
          </cell>
          <cell r="AC33">
            <v>165</v>
          </cell>
          <cell r="AD33">
            <v>196</v>
          </cell>
          <cell r="AE33">
            <v>198</v>
          </cell>
          <cell r="AF33">
            <v>211</v>
          </cell>
        </row>
        <row r="34">
          <cell r="C34">
            <v>104</v>
          </cell>
          <cell r="D34">
            <v>72</v>
          </cell>
          <cell r="E34">
            <v>24</v>
          </cell>
          <cell r="F34">
            <v>40</v>
          </cell>
          <cell r="G34">
            <v>41</v>
          </cell>
          <cell r="H34">
            <v>51</v>
          </cell>
          <cell r="I34">
            <v>80</v>
          </cell>
          <cell r="J34">
            <v>85</v>
          </cell>
          <cell r="K34">
            <v>73</v>
          </cell>
          <cell r="L34">
            <v>60</v>
          </cell>
          <cell r="M34">
            <v>75</v>
          </cell>
          <cell r="N34">
            <v>74</v>
          </cell>
          <cell r="O34">
            <v>81</v>
          </cell>
          <cell r="P34">
            <v>105</v>
          </cell>
          <cell r="Q34">
            <v>101</v>
          </cell>
          <cell r="R34">
            <v>93</v>
          </cell>
          <cell r="S34">
            <v>103</v>
          </cell>
          <cell r="T34">
            <v>125</v>
          </cell>
          <cell r="U34">
            <v>115</v>
          </cell>
          <cell r="V34">
            <v>122</v>
          </cell>
          <cell r="W34">
            <v>215</v>
          </cell>
          <cell r="X34">
            <v>220</v>
          </cell>
          <cell r="Y34">
            <v>193</v>
          </cell>
          <cell r="Z34">
            <v>181</v>
          </cell>
          <cell r="AA34">
            <v>168</v>
          </cell>
          <cell r="AB34">
            <v>194</v>
          </cell>
          <cell r="AC34">
            <v>153</v>
          </cell>
          <cell r="AD34">
            <v>154</v>
          </cell>
          <cell r="AE34">
            <v>137</v>
          </cell>
          <cell r="AF34">
            <v>139</v>
          </cell>
        </row>
        <row r="35">
          <cell r="C35">
            <v>37</v>
          </cell>
          <cell r="D35">
            <v>28</v>
          </cell>
          <cell r="E35">
            <v>24</v>
          </cell>
          <cell r="F35">
            <v>27</v>
          </cell>
          <cell r="G35">
            <v>32</v>
          </cell>
          <cell r="H35">
            <v>25</v>
          </cell>
          <cell r="I35">
            <v>21</v>
          </cell>
          <cell r="J35">
            <v>27</v>
          </cell>
          <cell r="K35">
            <v>18</v>
          </cell>
          <cell r="L35">
            <v>19</v>
          </cell>
          <cell r="M35">
            <v>20</v>
          </cell>
          <cell r="N35">
            <v>18</v>
          </cell>
          <cell r="O35">
            <v>30</v>
          </cell>
          <cell r="P35">
            <v>46</v>
          </cell>
          <cell r="Q35">
            <v>44</v>
          </cell>
          <cell r="R35">
            <v>45</v>
          </cell>
          <cell r="S35">
            <v>32</v>
          </cell>
          <cell r="T35">
            <v>129</v>
          </cell>
          <cell r="U35">
            <v>54</v>
          </cell>
          <cell r="V35">
            <v>54</v>
          </cell>
          <cell r="W35">
            <v>67</v>
          </cell>
          <cell r="X35">
            <v>85</v>
          </cell>
          <cell r="Y35">
            <v>82</v>
          </cell>
          <cell r="Z35">
            <v>85</v>
          </cell>
          <cell r="AA35">
            <v>96</v>
          </cell>
          <cell r="AB35">
            <v>116</v>
          </cell>
          <cell r="AC35">
            <v>100</v>
          </cell>
          <cell r="AD35">
            <v>132</v>
          </cell>
          <cell r="AE35">
            <v>137</v>
          </cell>
          <cell r="AF35">
            <v>138</v>
          </cell>
        </row>
        <row r="36">
          <cell r="C36">
            <v>39</v>
          </cell>
          <cell r="D36">
            <v>38</v>
          </cell>
          <cell r="E36">
            <v>33</v>
          </cell>
          <cell r="F36">
            <v>29</v>
          </cell>
          <cell r="G36">
            <v>41</v>
          </cell>
          <cell r="H36">
            <v>34</v>
          </cell>
          <cell r="I36">
            <v>38</v>
          </cell>
          <cell r="J36">
            <v>27</v>
          </cell>
          <cell r="K36">
            <v>30</v>
          </cell>
          <cell r="L36">
            <v>27</v>
          </cell>
          <cell r="M36">
            <v>29</v>
          </cell>
          <cell r="N36">
            <v>26</v>
          </cell>
          <cell r="O36">
            <v>35</v>
          </cell>
          <cell r="P36">
            <v>47</v>
          </cell>
          <cell r="Q36">
            <v>64</v>
          </cell>
          <cell r="R36">
            <v>82</v>
          </cell>
          <cell r="S36">
            <v>97</v>
          </cell>
          <cell r="T36">
            <v>243</v>
          </cell>
          <cell r="U36">
            <v>257</v>
          </cell>
          <cell r="V36">
            <v>239</v>
          </cell>
          <cell r="W36">
            <v>233</v>
          </cell>
          <cell r="X36">
            <v>188</v>
          </cell>
          <cell r="Y36">
            <v>234</v>
          </cell>
          <cell r="Z36">
            <v>201</v>
          </cell>
          <cell r="AA36">
            <v>197</v>
          </cell>
          <cell r="AB36">
            <v>233</v>
          </cell>
          <cell r="AC36">
            <v>163</v>
          </cell>
          <cell r="AD36">
            <v>221</v>
          </cell>
          <cell r="AE36">
            <v>256</v>
          </cell>
          <cell r="AF36">
            <v>245</v>
          </cell>
        </row>
        <row r="37">
          <cell r="C37">
            <v>28</v>
          </cell>
          <cell r="D37">
            <v>19</v>
          </cell>
          <cell r="E37">
            <v>18</v>
          </cell>
          <cell r="F37">
            <v>18</v>
          </cell>
          <cell r="G37">
            <v>29</v>
          </cell>
          <cell r="H37">
            <v>26</v>
          </cell>
          <cell r="I37">
            <v>28</v>
          </cell>
          <cell r="J37">
            <v>23</v>
          </cell>
          <cell r="K37">
            <v>23</v>
          </cell>
          <cell r="L37">
            <v>8</v>
          </cell>
          <cell r="M37">
            <v>11</v>
          </cell>
          <cell r="N37">
            <v>9</v>
          </cell>
          <cell r="O37">
            <v>12</v>
          </cell>
          <cell r="P37">
            <v>12</v>
          </cell>
          <cell r="Q37">
            <v>10</v>
          </cell>
          <cell r="R37">
            <v>11</v>
          </cell>
          <cell r="S37">
            <v>8</v>
          </cell>
          <cell r="T37">
            <v>8</v>
          </cell>
          <cell r="U37">
            <v>6</v>
          </cell>
          <cell r="V37">
            <v>7</v>
          </cell>
          <cell r="W37">
            <v>14</v>
          </cell>
          <cell r="X37">
            <v>13</v>
          </cell>
          <cell r="Y37">
            <v>10</v>
          </cell>
          <cell r="Z37">
            <v>10</v>
          </cell>
          <cell r="AA37">
            <v>11</v>
          </cell>
          <cell r="AB37">
            <v>16</v>
          </cell>
          <cell r="AC37">
            <v>21</v>
          </cell>
          <cell r="AD37">
            <v>15</v>
          </cell>
          <cell r="AE37">
            <v>12</v>
          </cell>
          <cell r="AF37">
            <v>35</v>
          </cell>
        </row>
        <row r="38">
          <cell r="C38">
            <v>27</v>
          </cell>
          <cell r="D38">
            <v>24</v>
          </cell>
          <cell r="E38">
            <v>20</v>
          </cell>
          <cell r="F38">
            <v>14</v>
          </cell>
          <cell r="G38">
            <v>35</v>
          </cell>
          <cell r="H38">
            <v>30</v>
          </cell>
          <cell r="I38">
            <v>26</v>
          </cell>
          <cell r="J38">
            <v>27</v>
          </cell>
          <cell r="K38">
            <v>26</v>
          </cell>
          <cell r="L38">
            <v>10</v>
          </cell>
          <cell r="M38">
            <v>23</v>
          </cell>
          <cell r="N38">
            <v>8</v>
          </cell>
          <cell r="O38">
            <v>29</v>
          </cell>
          <cell r="P38">
            <v>17</v>
          </cell>
          <cell r="Q38">
            <v>12</v>
          </cell>
          <cell r="R38">
            <v>11</v>
          </cell>
          <cell r="S38">
            <v>9</v>
          </cell>
          <cell r="T38">
            <v>11</v>
          </cell>
          <cell r="U38">
            <v>8</v>
          </cell>
          <cell r="V38">
            <v>7</v>
          </cell>
          <cell r="W38">
            <v>44</v>
          </cell>
          <cell r="X38">
            <v>9</v>
          </cell>
          <cell r="Y38">
            <v>9</v>
          </cell>
          <cell r="Z38">
            <v>11</v>
          </cell>
          <cell r="AA38">
            <v>15</v>
          </cell>
          <cell r="AB38">
            <v>47</v>
          </cell>
          <cell r="AC38">
            <v>21</v>
          </cell>
          <cell r="AD38">
            <v>12</v>
          </cell>
          <cell r="AE38">
            <v>10</v>
          </cell>
          <cell r="AF38">
            <v>67</v>
          </cell>
        </row>
        <row r="39">
          <cell r="C39">
            <v>38</v>
          </cell>
          <cell r="D39">
            <v>34</v>
          </cell>
          <cell r="E39">
            <v>38</v>
          </cell>
          <cell r="F39">
            <v>34</v>
          </cell>
          <cell r="G39">
            <v>49</v>
          </cell>
          <cell r="H39">
            <v>27</v>
          </cell>
          <cell r="I39">
            <v>41</v>
          </cell>
          <cell r="J39">
            <v>28</v>
          </cell>
          <cell r="K39">
            <v>33</v>
          </cell>
          <cell r="L39">
            <v>32</v>
          </cell>
          <cell r="M39">
            <v>43</v>
          </cell>
          <cell r="N39">
            <v>35</v>
          </cell>
          <cell r="O39">
            <v>35</v>
          </cell>
          <cell r="P39">
            <v>53</v>
          </cell>
          <cell r="Q39">
            <v>41</v>
          </cell>
          <cell r="R39">
            <v>32</v>
          </cell>
          <cell r="S39">
            <v>40</v>
          </cell>
          <cell r="T39">
            <v>56</v>
          </cell>
          <cell r="U39">
            <v>49</v>
          </cell>
          <cell r="V39">
            <v>47</v>
          </cell>
          <cell r="W39">
            <v>44</v>
          </cell>
          <cell r="X39">
            <v>47</v>
          </cell>
          <cell r="Y39">
            <v>47</v>
          </cell>
          <cell r="Z39">
            <v>39</v>
          </cell>
          <cell r="AA39">
            <v>41</v>
          </cell>
          <cell r="AB39">
            <v>47</v>
          </cell>
          <cell r="AC39">
            <v>59</v>
          </cell>
          <cell r="AD39">
            <v>51</v>
          </cell>
          <cell r="AE39">
            <v>57</v>
          </cell>
          <cell r="AF39">
            <v>58</v>
          </cell>
        </row>
        <row r="40">
          <cell r="C40">
            <v>53</v>
          </cell>
          <cell r="D40">
            <v>40</v>
          </cell>
          <cell r="E40">
            <v>47</v>
          </cell>
          <cell r="F40">
            <v>42</v>
          </cell>
          <cell r="G40">
            <v>56</v>
          </cell>
          <cell r="H40">
            <v>35</v>
          </cell>
          <cell r="I40">
            <v>42</v>
          </cell>
          <cell r="J40">
            <v>21</v>
          </cell>
          <cell r="K40">
            <v>19</v>
          </cell>
          <cell r="L40">
            <v>17</v>
          </cell>
          <cell r="M40">
            <v>33</v>
          </cell>
          <cell r="N40">
            <v>32</v>
          </cell>
          <cell r="O40">
            <v>37</v>
          </cell>
          <cell r="P40">
            <v>53</v>
          </cell>
          <cell r="Q40">
            <v>48</v>
          </cell>
          <cell r="R40">
            <v>41</v>
          </cell>
          <cell r="S40">
            <v>35</v>
          </cell>
          <cell r="T40">
            <v>41</v>
          </cell>
          <cell r="U40">
            <v>46</v>
          </cell>
          <cell r="V40">
            <v>47</v>
          </cell>
          <cell r="W40">
            <v>46</v>
          </cell>
          <cell r="X40">
            <v>44</v>
          </cell>
          <cell r="Y40">
            <v>46</v>
          </cell>
          <cell r="Z40">
            <v>45</v>
          </cell>
          <cell r="AA40">
            <v>46</v>
          </cell>
          <cell r="AB40">
            <v>53</v>
          </cell>
          <cell r="AC40">
            <v>49</v>
          </cell>
          <cell r="AD40">
            <v>50</v>
          </cell>
          <cell r="AE40">
            <v>48</v>
          </cell>
          <cell r="AF40">
            <v>52</v>
          </cell>
        </row>
        <row r="41">
          <cell r="R41">
            <v>393</v>
          </cell>
          <cell r="S41">
            <v>374</v>
          </cell>
          <cell r="T41">
            <v>389</v>
          </cell>
          <cell r="U41">
            <v>359</v>
          </cell>
          <cell r="V41">
            <v>403</v>
          </cell>
          <cell r="W41">
            <v>282</v>
          </cell>
          <cell r="X41">
            <v>387</v>
          </cell>
          <cell r="Y41">
            <v>424</v>
          </cell>
          <cell r="Z41">
            <v>422</v>
          </cell>
          <cell r="AA41">
            <v>459</v>
          </cell>
          <cell r="AB41">
            <v>565</v>
          </cell>
          <cell r="AC41">
            <v>507</v>
          </cell>
          <cell r="AD41">
            <v>522</v>
          </cell>
          <cell r="AE41">
            <v>513</v>
          </cell>
          <cell r="AF41">
            <v>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51"/>
  <sheetViews>
    <sheetView tabSelected="1" zoomScale="75" zoomScaleNormal="75" workbookViewId="0" topLeftCell="A3">
      <pane ySplit="5" topLeftCell="BM8" activePane="bottomLeft" state="frozen"/>
      <selection pane="topLeft" activeCell="A3" sqref="A3"/>
      <selection pane="bottomLeft" activeCell="Z18" sqref="Z18"/>
    </sheetView>
  </sheetViews>
  <sheetFormatPr defaultColWidth="9.00390625" defaultRowHeight="12.75"/>
  <cols>
    <col min="1" max="1" width="3.25390625" style="6" customWidth="1"/>
    <col min="2" max="2" width="10.625" style="24" customWidth="1"/>
    <col min="3" max="3" width="5.75390625" style="29" customWidth="1"/>
    <col min="4" max="4" width="6.25390625" style="6" customWidth="1"/>
    <col min="5" max="5" width="7.25390625" style="6" customWidth="1"/>
    <col min="6" max="7" width="5.75390625" style="43" customWidth="1"/>
    <col min="8" max="8" width="5.75390625" style="29" customWidth="1"/>
    <col min="9" max="9" width="6.75390625" style="37" customWidth="1"/>
    <col min="10" max="10" width="5.75390625" style="6" customWidth="1"/>
    <col min="11" max="11" width="5.75390625" style="43" customWidth="1"/>
    <col min="12" max="12" width="6.75390625" style="29" customWidth="1"/>
    <col min="13" max="13" width="7.25390625" style="29" customWidth="1"/>
    <col min="14" max="15" width="5.75390625" style="6" customWidth="1"/>
    <col min="16" max="16" width="7.125" style="29" customWidth="1"/>
    <col min="17" max="18" width="5.75390625" style="29" customWidth="1"/>
    <col min="19" max="19" width="6.75390625" style="29" customWidth="1"/>
    <col min="20" max="20" width="5.75390625" style="29" customWidth="1"/>
    <col min="21" max="21" width="5.875" style="29" customWidth="1"/>
    <col min="22" max="22" width="5.75390625" style="29" customWidth="1"/>
    <col min="23" max="25" width="5.75390625" style="43" customWidth="1"/>
    <col min="26" max="27" width="5.75390625" style="6" customWidth="1"/>
    <col min="28" max="29" width="8.875" style="6" customWidth="1"/>
    <col min="30" max="30" width="8.875" style="29" customWidth="1"/>
    <col min="31" max="31" width="8.875" style="43" customWidth="1"/>
    <col min="32" max="16384" width="8.875" style="6" customWidth="1"/>
  </cols>
  <sheetData>
    <row r="3" ht="17.25">
      <c r="B3" s="23" t="s">
        <v>13</v>
      </c>
    </row>
    <row r="4" ht="13.5" thickBot="1"/>
    <row r="5" spans="2:31" ht="15">
      <c r="B5" s="25"/>
      <c r="C5" s="30" t="s">
        <v>5</v>
      </c>
      <c r="D5" s="10"/>
      <c r="E5" s="10"/>
      <c r="F5" s="10"/>
      <c r="G5" s="10"/>
      <c r="H5" s="35"/>
      <c r="I5" s="38"/>
      <c r="J5" s="10"/>
      <c r="K5" s="10"/>
      <c r="L5" s="35"/>
      <c r="M5" s="35"/>
      <c r="N5" s="10"/>
      <c r="O5" s="10"/>
      <c r="P5" s="35"/>
      <c r="Q5" s="35"/>
      <c r="R5" s="35"/>
      <c r="S5" s="35"/>
      <c r="T5" s="35"/>
      <c r="U5" s="35"/>
      <c r="V5" s="35"/>
      <c r="W5" s="10"/>
      <c r="X5" s="10"/>
      <c r="Y5" s="10"/>
      <c r="Z5" s="10"/>
      <c r="AA5" s="10"/>
      <c r="AB5" s="12"/>
      <c r="AC5" s="12"/>
      <c r="AD5" s="35"/>
      <c r="AE5" s="51"/>
    </row>
    <row r="6" spans="2:31" ht="19.5">
      <c r="B6" s="26" t="s">
        <v>36</v>
      </c>
      <c r="C6" s="31" t="s">
        <v>0</v>
      </c>
      <c r="D6" s="15" t="s">
        <v>14</v>
      </c>
      <c r="E6" s="16" t="s">
        <v>15</v>
      </c>
      <c r="F6" s="17" t="s">
        <v>7</v>
      </c>
      <c r="G6" s="18" t="s">
        <v>6</v>
      </c>
      <c r="H6" s="36" t="s">
        <v>3</v>
      </c>
      <c r="I6" s="39" t="s">
        <v>26</v>
      </c>
      <c r="J6" s="2" t="s">
        <v>21</v>
      </c>
      <c r="K6" s="1" t="s">
        <v>12</v>
      </c>
      <c r="L6" s="46" t="s">
        <v>9</v>
      </c>
      <c r="M6" s="46" t="s">
        <v>22</v>
      </c>
      <c r="N6" s="9" t="s">
        <v>23</v>
      </c>
      <c r="O6" s="9" t="s">
        <v>24</v>
      </c>
      <c r="P6" s="36" t="s">
        <v>20</v>
      </c>
      <c r="Q6" s="36" t="s">
        <v>1</v>
      </c>
      <c r="R6" s="31" t="s">
        <v>2</v>
      </c>
      <c r="S6" s="31" t="s">
        <v>27</v>
      </c>
      <c r="T6" s="31" t="s">
        <v>28</v>
      </c>
      <c r="U6" s="31" t="s">
        <v>30</v>
      </c>
      <c r="V6" s="31" t="s">
        <v>31</v>
      </c>
      <c r="W6" s="56" t="s">
        <v>32</v>
      </c>
      <c r="X6" s="56" t="s">
        <v>16</v>
      </c>
      <c r="Y6" s="56" t="s">
        <v>33</v>
      </c>
      <c r="Z6" s="14" t="s">
        <v>34</v>
      </c>
      <c r="AA6" s="14" t="s">
        <v>4</v>
      </c>
      <c r="AB6" s="15" t="s">
        <v>17</v>
      </c>
      <c r="AC6" s="19" t="s">
        <v>35</v>
      </c>
      <c r="AD6" s="48" t="s">
        <v>25</v>
      </c>
      <c r="AE6" s="52" t="s">
        <v>8</v>
      </c>
    </row>
    <row r="7" spans="2:31" ht="15">
      <c r="B7" s="27"/>
      <c r="C7" s="32"/>
      <c r="D7" s="7" t="s">
        <v>18</v>
      </c>
      <c r="E7" s="8" t="s">
        <v>11</v>
      </c>
      <c r="F7" s="21" t="s">
        <v>18</v>
      </c>
      <c r="G7" s="21" t="s">
        <v>18</v>
      </c>
      <c r="H7" s="32" t="s">
        <v>18</v>
      </c>
      <c r="I7" s="40" t="s">
        <v>10</v>
      </c>
      <c r="J7" s="3" t="s">
        <v>10</v>
      </c>
      <c r="K7" s="44" t="s">
        <v>10</v>
      </c>
      <c r="L7" s="47" t="s">
        <v>10</v>
      </c>
      <c r="M7" s="47" t="s">
        <v>10</v>
      </c>
      <c r="N7" s="3" t="s">
        <v>10</v>
      </c>
      <c r="O7" s="3" t="s">
        <v>10</v>
      </c>
      <c r="P7" s="32" t="s">
        <v>18</v>
      </c>
      <c r="Q7" s="32" t="s">
        <v>18</v>
      </c>
      <c r="R7" s="32" t="s">
        <v>18</v>
      </c>
      <c r="S7" s="32" t="s">
        <v>29</v>
      </c>
      <c r="T7" s="32" t="s">
        <v>29</v>
      </c>
      <c r="U7" s="32" t="s">
        <v>29</v>
      </c>
      <c r="V7" s="32" t="s">
        <v>29</v>
      </c>
      <c r="W7" s="21" t="s">
        <v>29</v>
      </c>
      <c r="X7" s="21" t="s">
        <v>29</v>
      </c>
      <c r="Y7" s="21" t="s">
        <v>29</v>
      </c>
      <c r="Z7" s="20" t="s">
        <v>18</v>
      </c>
      <c r="AA7" s="20" t="s">
        <v>18</v>
      </c>
      <c r="AB7" s="7" t="s">
        <v>19</v>
      </c>
      <c r="AC7" s="3" t="s">
        <v>10</v>
      </c>
      <c r="AD7" s="47" t="s">
        <v>10</v>
      </c>
      <c r="AE7" s="53" t="s">
        <v>10</v>
      </c>
    </row>
    <row r="8" spans="2:31" ht="15">
      <c r="B8" s="22">
        <v>36072</v>
      </c>
      <c r="C8" s="33">
        <v>7</v>
      </c>
      <c r="D8" s="4"/>
      <c r="E8" s="4"/>
      <c r="F8" s="4">
        <v>1001</v>
      </c>
      <c r="G8" s="4">
        <v>416</v>
      </c>
      <c r="H8" s="33"/>
      <c r="I8" s="41">
        <v>0.38</v>
      </c>
      <c r="J8" s="5">
        <v>0.01</v>
      </c>
      <c r="K8" s="4">
        <v>65</v>
      </c>
      <c r="L8" s="33">
        <v>35</v>
      </c>
      <c r="M8" s="33">
        <v>7.8</v>
      </c>
      <c r="N8" s="5">
        <v>0.05</v>
      </c>
      <c r="O8" s="5"/>
      <c r="P8" s="33">
        <v>72.2</v>
      </c>
      <c r="Q8" s="33">
        <v>0.5</v>
      </c>
      <c r="R8" s="33">
        <v>0.6</v>
      </c>
      <c r="S8" s="33">
        <v>5</v>
      </c>
      <c r="T8" s="33">
        <v>1</v>
      </c>
      <c r="U8" s="33">
        <v>0.5</v>
      </c>
      <c r="V8" s="33">
        <v>10</v>
      </c>
      <c r="W8" s="4">
        <v>20</v>
      </c>
      <c r="X8" s="4">
        <v>97</v>
      </c>
      <c r="Y8" s="4">
        <v>10</v>
      </c>
      <c r="Z8" s="5">
        <v>0.02</v>
      </c>
      <c r="AA8" s="5">
        <v>0.02</v>
      </c>
      <c r="AB8" s="5"/>
      <c r="AC8" s="5"/>
      <c r="AD8" s="49">
        <v>1.3</v>
      </c>
      <c r="AE8" s="54"/>
    </row>
    <row r="9" spans="2:31" ht="15">
      <c r="B9" s="22">
        <v>36086</v>
      </c>
      <c r="C9" s="33">
        <v>6.9</v>
      </c>
      <c r="D9" s="4"/>
      <c r="E9" s="4"/>
      <c r="F9" s="4">
        <v>1288</v>
      </c>
      <c r="G9" s="4">
        <v>520</v>
      </c>
      <c r="H9" s="33"/>
      <c r="I9" s="41">
        <v>0.24</v>
      </c>
      <c r="J9" s="5">
        <v>0.01</v>
      </c>
      <c r="K9" s="4">
        <v>67</v>
      </c>
      <c r="L9" s="33">
        <v>27.1</v>
      </c>
      <c r="M9" s="33">
        <v>6</v>
      </c>
      <c r="N9" s="5">
        <v>0.05</v>
      </c>
      <c r="O9" s="5"/>
      <c r="P9" s="33">
        <v>85.4</v>
      </c>
      <c r="Q9" s="33">
        <v>2.1</v>
      </c>
      <c r="R9" s="33">
        <v>0.6</v>
      </c>
      <c r="S9" s="33">
        <v>5</v>
      </c>
      <c r="T9" s="33">
        <v>1</v>
      </c>
      <c r="U9" s="33">
        <v>0.5</v>
      </c>
      <c r="V9" s="33">
        <v>13.9</v>
      </c>
      <c r="W9" s="4">
        <v>20</v>
      </c>
      <c r="X9" s="4">
        <v>41</v>
      </c>
      <c r="Y9" s="4">
        <v>10</v>
      </c>
      <c r="Z9" s="5">
        <v>0.02</v>
      </c>
      <c r="AA9" s="5">
        <v>0.02</v>
      </c>
      <c r="AB9" s="5"/>
      <c r="AC9" s="5"/>
      <c r="AD9" s="49">
        <v>1.6</v>
      </c>
      <c r="AE9" s="54"/>
    </row>
    <row r="10" spans="2:31" ht="15">
      <c r="B10" s="22">
        <v>36100</v>
      </c>
      <c r="C10" s="33">
        <v>6.5</v>
      </c>
      <c r="D10" s="4"/>
      <c r="E10" s="4"/>
      <c r="F10" s="4">
        <v>1503</v>
      </c>
      <c r="G10" s="4">
        <v>679</v>
      </c>
      <c r="H10" s="33"/>
      <c r="I10" s="41">
        <v>0.12</v>
      </c>
      <c r="J10" s="5">
        <v>0.01</v>
      </c>
      <c r="K10" s="4">
        <v>68</v>
      </c>
      <c r="L10" s="33">
        <v>32.7</v>
      </c>
      <c r="M10" s="33">
        <v>7.3</v>
      </c>
      <c r="N10" s="5">
        <v>0.05</v>
      </c>
      <c r="O10" s="5"/>
      <c r="P10" s="33">
        <v>92.5</v>
      </c>
      <c r="Q10" s="33">
        <v>0.8</v>
      </c>
      <c r="R10" s="33">
        <v>2.2</v>
      </c>
      <c r="S10" s="33">
        <v>5</v>
      </c>
      <c r="T10" s="33">
        <v>1</v>
      </c>
      <c r="U10" s="33">
        <v>1</v>
      </c>
      <c r="V10" s="33">
        <v>10</v>
      </c>
      <c r="W10" s="4">
        <v>20</v>
      </c>
      <c r="X10" s="4">
        <v>204</v>
      </c>
      <c r="Y10" s="4">
        <v>10</v>
      </c>
      <c r="Z10" s="5">
        <v>0.02</v>
      </c>
      <c r="AA10" s="5">
        <v>0.02</v>
      </c>
      <c r="AB10" s="5"/>
      <c r="AC10" s="5"/>
      <c r="AD10" s="49">
        <v>1.5</v>
      </c>
      <c r="AE10" s="54"/>
    </row>
    <row r="11" spans="2:31" ht="15">
      <c r="B11" s="22">
        <v>36114</v>
      </c>
      <c r="C11" s="33">
        <v>6.3</v>
      </c>
      <c r="D11" s="4"/>
      <c r="E11" s="4"/>
      <c r="F11" s="4">
        <v>1978</v>
      </c>
      <c r="G11" s="4">
        <v>1125</v>
      </c>
      <c r="H11" s="33"/>
      <c r="I11" s="41">
        <v>0.17</v>
      </c>
      <c r="J11" s="5">
        <v>0.01</v>
      </c>
      <c r="K11" s="4">
        <v>67</v>
      </c>
      <c r="L11" s="33">
        <v>32.1</v>
      </c>
      <c r="M11" s="33">
        <v>7.2</v>
      </c>
      <c r="N11" s="5">
        <v>0.05</v>
      </c>
      <c r="O11" s="5"/>
      <c r="P11" s="33">
        <v>93.1</v>
      </c>
      <c r="Q11" s="33">
        <v>11.9</v>
      </c>
      <c r="R11" s="33">
        <v>6.2</v>
      </c>
      <c r="S11" s="33">
        <v>5</v>
      </c>
      <c r="T11" s="33">
        <v>1</v>
      </c>
      <c r="U11" s="33">
        <v>0.5</v>
      </c>
      <c r="V11" s="33">
        <v>10</v>
      </c>
      <c r="W11" s="4">
        <v>20</v>
      </c>
      <c r="X11" s="4">
        <v>639</v>
      </c>
      <c r="Y11" s="4">
        <v>10</v>
      </c>
      <c r="Z11" s="5">
        <v>0.04</v>
      </c>
      <c r="AA11" s="5">
        <v>0.02</v>
      </c>
      <c r="AB11" s="5"/>
      <c r="AC11" s="5"/>
      <c r="AD11" s="49">
        <v>1.4</v>
      </c>
      <c r="AE11" s="54"/>
    </row>
    <row r="12" spans="2:31" ht="15">
      <c r="B12" s="22">
        <v>36128</v>
      </c>
      <c r="C12" s="33">
        <v>6</v>
      </c>
      <c r="D12" s="4"/>
      <c r="E12" s="4"/>
      <c r="F12" s="4">
        <v>2256</v>
      </c>
      <c r="G12" s="4">
        <v>1430</v>
      </c>
      <c r="H12" s="33"/>
      <c r="I12" s="41">
        <v>0.26</v>
      </c>
      <c r="J12" s="5">
        <v>0.01</v>
      </c>
      <c r="K12" s="4">
        <v>71</v>
      </c>
      <c r="L12" s="33">
        <v>27.1</v>
      </c>
      <c r="M12" s="33">
        <v>6</v>
      </c>
      <c r="N12" s="5">
        <v>0.05</v>
      </c>
      <c r="O12" s="5"/>
      <c r="P12" s="33">
        <v>115</v>
      </c>
      <c r="Q12" s="33">
        <v>40.4</v>
      </c>
      <c r="R12" s="33">
        <v>8.9</v>
      </c>
      <c r="S12" s="33">
        <v>5</v>
      </c>
      <c r="T12" s="33">
        <v>1</v>
      </c>
      <c r="U12" s="33">
        <v>0.5</v>
      </c>
      <c r="V12" s="33">
        <v>17</v>
      </c>
      <c r="W12" s="4">
        <v>20</v>
      </c>
      <c r="X12" s="4">
        <v>876</v>
      </c>
      <c r="Y12" s="4">
        <v>10</v>
      </c>
      <c r="Z12" s="5">
        <v>0.02</v>
      </c>
      <c r="AA12" s="5">
        <v>0.02</v>
      </c>
      <c r="AB12" s="5"/>
      <c r="AC12" s="5"/>
      <c r="AD12" s="49">
        <v>1.4</v>
      </c>
      <c r="AE12" s="54"/>
    </row>
    <row r="13" spans="2:31" ht="15">
      <c r="B13" s="22">
        <v>36142</v>
      </c>
      <c r="C13" s="33">
        <v>6.3</v>
      </c>
      <c r="D13" s="4"/>
      <c r="E13" s="4"/>
      <c r="F13" s="4">
        <v>2358</v>
      </c>
      <c r="G13" s="4">
        <v>1505</v>
      </c>
      <c r="H13" s="33"/>
      <c r="I13" s="41">
        <v>0.37</v>
      </c>
      <c r="J13" s="5">
        <v>0.01</v>
      </c>
      <c r="K13" s="4">
        <v>72</v>
      </c>
      <c r="L13" s="33">
        <v>25.4</v>
      </c>
      <c r="M13" s="33">
        <v>5.7</v>
      </c>
      <c r="N13" s="5">
        <v>0.05</v>
      </c>
      <c r="O13" s="5"/>
      <c r="P13" s="33">
        <v>130</v>
      </c>
      <c r="Q13" s="33">
        <v>59.1</v>
      </c>
      <c r="R13" s="33">
        <v>9.5</v>
      </c>
      <c r="S13" s="33">
        <v>5</v>
      </c>
      <c r="T13" s="33">
        <v>1</v>
      </c>
      <c r="U13" s="33">
        <v>0.5</v>
      </c>
      <c r="V13" s="33">
        <v>13.1</v>
      </c>
      <c r="W13" s="4">
        <v>20</v>
      </c>
      <c r="X13" s="4">
        <v>834</v>
      </c>
      <c r="Y13" s="4">
        <v>10</v>
      </c>
      <c r="Z13" s="5">
        <v>0.22</v>
      </c>
      <c r="AA13" s="5">
        <v>0.02</v>
      </c>
      <c r="AB13" s="5"/>
      <c r="AC13" s="5"/>
      <c r="AD13" s="49">
        <v>1.1</v>
      </c>
      <c r="AE13" s="54"/>
    </row>
    <row r="14" spans="2:31" ht="15">
      <c r="B14" s="22">
        <v>36177</v>
      </c>
      <c r="C14" s="33">
        <v>6</v>
      </c>
      <c r="D14" s="4"/>
      <c r="E14" s="4"/>
      <c r="F14" s="4">
        <v>2727</v>
      </c>
      <c r="G14" s="4">
        <v>1760</v>
      </c>
      <c r="H14" s="33"/>
      <c r="I14" s="41">
        <v>0.45</v>
      </c>
      <c r="J14" s="5">
        <v>0.01</v>
      </c>
      <c r="K14" s="4">
        <v>106</v>
      </c>
      <c r="L14" s="33">
        <v>22.9</v>
      </c>
      <c r="M14" s="33">
        <v>5.1</v>
      </c>
      <c r="N14" s="5">
        <v>0.11</v>
      </c>
      <c r="O14" s="5"/>
      <c r="P14" s="33">
        <v>173</v>
      </c>
      <c r="Q14" s="33">
        <v>65.2</v>
      </c>
      <c r="R14" s="33">
        <v>8.1</v>
      </c>
      <c r="S14" s="33">
        <v>7.8</v>
      </c>
      <c r="T14" s="33">
        <v>2.1</v>
      </c>
      <c r="U14" s="33">
        <v>0.5</v>
      </c>
      <c r="V14" s="33">
        <v>13.3</v>
      </c>
      <c r="W14" s="4">
        <v>20</v>
      </c>
      <c r="X14" s="4">
        <v>612</v>
      </c>
      <c r="Y14" s="4">
        <v>10</v>
      </c>
      <c r="Z14" s="5">
        <v>0.02</v>
      </c>
      <c r="AA14" s="5">
        <v>0.02</v>
      </c>
      <c r="AB14" s="5"/>
      <c r="AC14" s="5"/>
      <c r="AD14" s="49">
        <v>2.8</v>
      </c>
      <c r="AE14" s="54"/>
    </row>
    <row r="15" spans="2:31" ht="15">
      <c r="B15" s="22">
        <v>36205</v>
      </c>
      <c r="C15" s="33">
        <v>5.9</v>
      </c>
      <c r="D15" s="4"/>
      <c r="E15" s="4"/>
      <c r="F15" s="4">
        <v>3428</v>
      </c>
      <c r="G15" s="4">
        <v>2200</v>
      </c>
      <c r="H15" s="33"/>
      <c r="I15" s="41">
        <v>0.68</v>
      </c>
      <c r="J15" s="5">
        <v>0.01</v>
      </c>
      <c r="K15" s="4">
        <v>203</v>
      </c>
      <c r="L15" s="33">
        <v>17.5</v>
      </c>
      <c r="M15" s="33">
        <v>3.9</v>
      </c>
      <c r="N15" s="5">
        <v>0.05</v>
      </c>
      <c r="O15" s="5"/>
      <c r="P15" s="33">
        <v>298</v>
      </c>
      <c r="Q15" s="33">
        <v>79.6</v>
      </c>
      <c r="R15" s="33">
        <v>9.5</v>
      </c>
      <c r="S15" s="33">
        <v>9.5</v>
      </c>
      <c r="T15" s="33">
        <v>2.6</v>
      </c>
      <c r="U15" s="33">
        <v>0.5</v>
      </c>
      <c r="V15" s="33">
        <v>13.7</v>
      </c>
      <c r="W15" s="4">
        <v>50</v>
      </c>
      <c r="X15" s="4">
        <v>533</v>
      </c>
      <c r="Y15" s="4">
        <v>10</v>
      </c>
      <c r="Z15" s="5">
        <v>0.02</v>
      </c>
      <c r="AA15" s="5">
        <v>0.02</v>
      </c>
      <c r="AB15" s="5"/>
      <c r="AC15" s="5"/>
      <c r="AD15" s="49">
        <v>5.3</v>
      </c>
      <c r="AE15" s="54"/>
    </row>
    <row r="16" spans="2:31" ht="15">
      <c r="B16" s="22">
        <v>36233</v>
      </c>
      <c r="C16" s="33">
        <v>5.4</v>
      </c>
      <c r="D16" s="4"/>
      <c r="E16" s="4"/>
      <c r="F16" s="4">
        <v>3675</v>
      </c>
      <c r="G16" s="4">
        <v>2240</v>
      </c>
      <c r="H16" s="33"/>
      <c r="I16" s="41">
        <v>2.5</v>
      </c>
      <c r="J16" s="5">
        <v>0.01</v>
      </c>
      <c r="K16" s="4">
        <v>270</v>
      </c>
      <c r="L16" s="33">
        <v>22.9</v>
      </c>
      <c r="M16" s="33">
        <v>5.1</v>
      </c>
      <c r="N16" s="5">
        <v>0.05</v>
      </c>
      <c r="O16" s="5"/>
      <c r="P16" s="33">
        <v>358</v>
      </c>
      <c r="Q16" s="33">
        <v>87.9</v>
      </c>
      <c r="R16" s="33">
        <v>9.6</v>
      </c>
      <c r="S16" s="33">
        <v>10</v>
      </c>
      <c r="T16" s="33">
        <v>2.4</v>
      </c>
      <c r="U16" s="33">
        <v>0.5</v>
      </c>
      <c r="V16" s="33">
        <v>21.1</v>
      </c>
      <c r="W16" s="4">
        <v>20</v>
      </c>
      <c r="X16" s="4">
        <v>500</v>
      </c>
      <c r="Y16" s="4">
        <v>10</v>
      </c>
      <c r="Z16" s="5">
        <v>0.02</v>
      </c>
      <c r="AA16" s="5">
        <v>0.02</v>
      </c>
      <c r="AB16" s="5"/>
      <c r="AC16" s="5"/>
      <c r="AD16" s="49">
        <v>1.2</v>
      </c>
      <c r="AE16" s="54"/>
    </row>
    <row r="17" spans="2:31" ht="15">
      <c r="B17" s="22">
        <v>36261</v>
      </c>
      <c r="C17" s="33">
        <v>5.6</v>
      </c>
      <c r="D17" s="4"/>
      <c r="E17" s="4"/>
      <c r="F17" s="4">
        <v>4489</v>
      </c>
      <c r="G17" s="4">
        <v>2650</v>
      </c>
      <c r="H17" s="33"/>
      <c r="I17" s="41">
        <v>0.85</v>
      </c>
      <c r="J17" s="5">
        <v>0.01</v>
      </c>
      <c r="K17" s="4">
        <v>430</v>
      </c>
      <c r="L17" s="33">
        <v>14.2</v>
      </c>
      <c r="M17" s="33">
        <v>3.1</v>
      </c>
      <c r="N17" s="5">
        <v>0.07</v>
      </c>
      <c r="O17" s="5"/>
      <c r="P17" s="33">
        <v>545</v>
      </c>
      <c r="Q17" s="33">
        <v>104</v>
      </c>
      <c r="R17" s="33">
        <v>11.1</v>
      </c>
      <c r="S17" s="33">
        <v>18.1</v>
      </c>
      <c r="T17" s="33">
        <v>2.5</v>
      </c>
      <c r="U17" s="33">
        <v>0.5</v>
      </c>
      <c r="V17" s="33">
        <v>79.3</v>
      </c>
      <c r="W17" s="4">
        <v>21</v>
      </c>
      <c r="X17" s="4">
        <v>515</v>
      </c>
      <c r="Y17" s="4">
        <v>10</v>
      </c>
      <c r="Z17" s="5">
        <v>0.04</v>
      </c>
      <c r="AA17" s="5">
        <v>0.02</v>
      </c>
      <c r="AB17" s="5"/>
      <c r="AC17" s="5"/>
      <c r="AD17" s="49">
        <v>3.6</v>
      </c>
      <c r="AE17" s="54">
        <v>32</v>
      </c>
    </row>
    <row r="18" spans="2:31" ht="15">
      <c r="B18" s="22">
        <v>36291</v>
      </c>
      <c r="C18" s="33">
        <v>6</v>
      </c>
      <c r="D18" s="4"/>
      <c r="E18" s="4"/>
      <c r="F18" s="4">
        <v>5298</v>
      </c>
      <c r="G18" s="4">
        <v>3020</v>
      </c>
      <c r="H18" s="33"/>
      <c r="I18" s="41">
        <v>1</v>
      </c>
      <c r="J18" s="5">
        <v>0.01</v>
      </c>
      <c r="K18" s="4">
        <v>520</v>
      </c>
      <c r="L18" s="33">
        <v>11.9</v>
      </c>
      <c r="M18" s="33">
        <v>2.6</v>
      </c>
      <c r="N18" s="5">
        <v>0.05</v>
      </c>
      <c r="O18" s="5"/>
      <c r="P18" s="33">
        <v>759</v>
      </c>
      <c r="Q18" s="33">
        <v>112</v>
      </c>
      <c r="R18" s="33">
        <v>11</v>
      </c>
      <c r="S18" s="33">
        <v>17.6</v>
      </c>
      <c r="T18" s="33">
        <v>3.4</v>
      </c>
      <c r="U18" s="33">
        <v>0.5</v>
      </c>
      <c r="V18" s="33">
        <v>39.3</v>
      </c>
      <c r="W18" s="4">
        <v>20</v>
      </c>
      <c r="X18" s="4">
        <v>440</v>
      </c>
      <c r="Y18" s="4">
        <v>10</v>
      </c>
      <c r="Z18" s="5">
        <v>0.02</v>
      </c>
      <c r="AA18" s="5">
        <v>0.02</v>
      </c>
      <c r="AB18" s="5"/>
      <c r="AC18" s="5"/>
      <c r="AD18" s="49">
        <v>6.5</v>
      </c>
      <c r="AE18" s="54">
        <v>36</v>
      </c>
    </row>
    <row r="19" spans="2:31" ht="15">
      <c r="B19" s="22">
        <v>36317</v>
      </c>
      <c r="C19" s="33">
        <v>6.1</v>
      </c>
      <c r="D19" s="4"/>
      <c r="E19" s="4"/>
      <c r="F19" s="4">
        <v>5561</v>
      </c>
      <c r="G19" s="4">
        <v>3040</v>
      </c>
      <c r="H19" s="33"/>
      <c r="I19" s="41">
        <v>1.05</v>
      </c>
      <c r="J19" s="5">
        <v>0.01</v>
      </c>
      <c r="K19" s="4">
        <v>625</v>
      </c>
      <c r="L19" s="33">
        <v>9.8</v>
      </c>
      <c r="M19" s="33">
        <v>2.2</v>
      </c>
      <c r="N19" s="5">
        <v>0.05</v>
      </c>
      <c r="O19" s="5"/>
      <c r="P19" s="33">
        <v>822</v>
      </c>
      <c r="Q19" s="33">
        <v>102</v>
      </c>
      <c r="R19" s="33">
        <v>10.2</v>
      </c>
      <c r="S19" s="33">
        <v>5</v>
      </c>
      <c r="T19" s="33">
        <v>2.1</v>
      </c>
      <c r="U19" s="33">
        <v>0.5</v>
      </c>
      <c r="V19" s="33">
        <v>43.8</v>
      </c>
      <c r="W19" s="4">
        <v>20</v>
      </c>
      <c r="X19" s="4">
        <v>311</v>
      </c>
      <c r="Y19" s="4">
        <v>10</v>
      </c>
      <c r="Z19" s="5">
        <v>0.02</v>
      </c>
      <c r="AA19" s="5">
        <v>0.02</v>
      </c>
      <c r="AB19" s="5"/>
      <c r="AC19" s="5"/>
      <c r="AD19" s="49">
        <v>6.1</v>
      </c>
      <c r="AE19" s="54">
        <v>30</v>
      </c>
    </row>
    <row r="20" spans="2:31" ht="15">
      <c r="B20" s="22">
        <v>36347</v>
      </c>
      <c r="C20" s="33">
        <v>6</v>
      </c>
      <c r="D20" s="4"/>
      <c r="E20" s="4"/>
      <c r="F20" s="4">
        <v>6309</v>
      </c>
      <c r="G20" s="4">
        <v>3540</v>
      </c>
      <c r="H20" s="33">
        <v>102</v>
      </c>
      <c r="I20" s="41">
        <v>2.1</v>
      </c>
      <c r="J20" s="5">
        <v>0.01</v>
      </c>
      <c r="K20" s="4">
        <v>665</v>
      </c>
      <c r="L20" s="33">
        <v>6.6</v>
      </c>
      <c r="M20" s="33">
        <v>1.4</v>
      </c>
      <c r="N20" s="5"/>
      <c r="O20" s="5"/>
      <c r="P20" s="33">
        <v>1030</v>
      </c>
      <c r="Q20" s="33">
        <v>123</v>
      </c>
      <c r="R20" s="33">
        <v>10.1</v>
      </c>
      <c r="S20" s="33">
        <v>12.4</v>
      </c>
      <c r="T20" s="33">
        <v>2</v>
      </c>
      <c r="U20" s="33">
        <v>0.5</v>
      </c>
      <c r="V20" s="33">
        <v>56.4</v>
      </c>
      <c r="W20" s="4">
        <v>20</v>
      </c>
      <c r="X20" s="4">
        <v>321</v>
      </c>
      <c r="Y20" s="4">
        <v>10</v>
      </c>
      <c r="Z20" s="5"/>
      <c r="AA20" s="5"/>
      <c r="AB20" s="5"/>
      <c r="AC20" s="5"/>
      <c r="AD20" s="49">
        <v>1.7</v>
      </c>
      <c r="AE20" s="54">
        <v>30</v>
      </c>
    </row>
    <row r="21" spans="2:31" ht="15">
      <c r="B21" s="22">
        <v>36380</v>
      </c>
      <c r="C21" s="33">
        <v>6.2</v>
      </c>
      <c r="D21" s="4"/>
      <c r="E21" s="4"/>
      <c r="F21" s="4">
        <v>6868</v>
      </c>
      <c r="G21" s="4">
        <v>3700</v>
      </c>
      <c r="H21" s="33">
        <v>106</v>
      </c>
      <c r="I21" s="41">
        <v>1</v>
      </c>
      <c r="J21" s="5">
        <v>0.01</v>
      </c>
      <c r="K21" s="4">
        <v>800</v>
      </c>
      <c r="L21" s="33">
        <v>3.2</v>
      </c>
      <c r="M21" s="33">
        <v>0.7</v>
      </c>
      <c r="N21" s="5"/>
      <c r="O21" s="5"/>
      <c r="P21" s="33">
        <v>1150</v>
      </c>
      <c r="Q21" s="33">
        <v>111</v>
      </c>
      <c r="R21" s="33">
        <v>11.6</v>
      </c>
      <c r="S21" s="33">
        <v>7.8</v>
      </c>
      <c r="T21" s="33">
        <v>2.1</v>
      </c>
      <c r="U21" s="33">
        <v>0.5</v>
      </c>
      <c r="V21" s="33">
        <v>54.1</v>
      </c>
      <c r="W21" s="4">
        <v>20</v>
      </c>
      <c r="X21" s="4">
        <v>267</v>
      </c>
      <c r="Y21" s="4">
        <v>10</v>
      </c>
      <c r="Z21" s="5"/>
      <c r="AA21" s="5"/>
      <c r="AB21" s="5"/>
      <c r="AC21" s="5"/>
      <c r="AD21" s="49">
        <v>2.5</v>
      </c>
      <c r="AE21" s="54">
        <v>32</v>
      </c>
    </row>
    <row r="22" spans="2:31" ht="15">
      <c r="B22" s="22">
        <v>36408</v>
      </c>
      <c r="C22" s="33">
        <v>6.1</v>
      </c>
      <c r="D22" s="4"/>
      <c r="E22" s="4"/>
      <c r="F22" s="4">
        <v>6477</v>
      </c>
      <c r="G22" s="4">
        <v>3520</v>
      </c>
      <c r="H22" s="33">
        <v>94</v>
      </c>
      <c r="I22" s="41">
        <v>1</v>
      </c>
      <c r="J22" s="5">
        <v>0.01</v>
      </c>
      <c r="K22" s="4">
        <v>735</v>
      </c>
      <c r="L22" s="33">
        <v>10</v>
      </c>
      <c r="M22" s="33">
        <v>2.2</v>
      </c>
      <c r="N22" s="5">
        <v>0.05</v>
      </c>
      <c r="O22" s="5"/>
      <c r="P22" s="33">
        <v>1100</v>
      </c>
      <c r="Q22" s="33">
        <v>111</v>
      </c>
      <c r="R22" s="33">
        <v>10.7</v>
      </c>
      <c r="S22" s="33">
        <v>31</v>
      </c>
      <c r="T22" s="33">
        <v>1.9</v>
      </c>
      <c r="U22" s="33">
        <v>0.5</v>
      </c>
      <c r="V22" s="33">
        <v>42.2</v>
      </c>
      <c r="W22" s="4">
        <v>20</v>
      </c>
      <c r="X22" s="4">
        <v>248</v>
      </c>
      <c r="Y22" s="4">
        <v>10</v>
      </c>
      <c r="Z22" s="5"/>
      <c r="AA22" s="5"/>
      <c r="AB22" s="5"/>
      <c r="AC22" s="5"/>
      <c r="AD22" s="49">
        <v>2</v>
      </c>
      <c r="AE22" s="54">
        <v>30</v>
      </c>
    </row>
    <row r="23" spans="2:31" ht="15">
      <c r="B23" s="22">
        <v>36429</v>
      </c>
      <c r="C23" s="33">
        <v>6.2</v>
      </c>
      <c r="D23" s="4"/>
      <c r="E23" s="4"/>
      <c r="F23" s="4">
        <v>6309</v>
      </c>
      <c r="G23" s="4">
        <v>3390</v>
      </c>
      <c r="H23" s="33">
        <v>87</v>
      </c>
      <c r="I23" s="41">
        <v>5</v>
      </c>
      <c r="J23" s="5">
        <v>0.01</v>
      </c>
      <c r="K23" s="4">
        <v>700</v>
      </c>
      <c r="L23" s="33">
        <v>4.8</v>
      </c>
      <c r="M23" s="33">
        <v>1</v>
      </c>
      <c r="N23" s="5">
        <v>2.5</v>
      </c>
      <c r="O23" s="5"/>
      <c r="P23" s="33">
        <v>1020</v>
      </c>
      <c r="Q23" s="33">
        <v>108</v>
      </c>
      <c r="R23" s="33">
        <v>8.7</v>
      </c>
      <c r="S23" s="33">
        <v>14.2</v>
      </c>
      <c r="T23" s="33">
        <v>2.4</v>
      </c>
      <c r="U23" s="33">
        <v>0.5</v>
      </c>
      <c r="V23" s="33">
        <v>45.7</v>
      </c>
      <c r="W23" s="4">
        <v>20</v>
      </c>
      <c r="X23" s="4">
        <v>254</v>
      </c>
      <c r="Y23" s="4">
        <v>10</v>
      </c>
      <c r="Z23" s="5"/>
      <c r="AA23" s="5"/>
      <c r="AB23" s="5"/>
      <c r="AC23" s="5"/>
      <c r="AD23" s="49">
        <v>6.9</v>
      </c>
      <c r="AE23" s="54">
        <v>31</v>
      </c>
    </row>
    <row r="24" spans="2:31" ht="15">
      <c r="B24" s="22">
        <v>36465</v>
      </c>
      <c r="C24" s="33">
        <v>6.2</v>
      </c>
      <c r="D24" s="4"/>
      <c r="E24" s="4"/>
      <c r="F24" s="4">
        <v>6334</v>
      </c>
      <c r="G24" s="4">
        <v>3430</v>
      </c>
      <c r="H24" s="33">
        <v>53</v>
      </c>
      <c r="I24" s="41">
        <v>1.8</v>
      </c>
      <c r="J24" s="5">
        <v>0.01</v>
      </c>
      <c r="K24" s="4">
        <v>690</v>
      </c>
      <c r="L24" s="33">
        <v>4.5</v>
      </c>
      <c r="M24" s="33">
        <v>1</v>
      </c>
      <c r="N24" s="5">
        <v>0.05</v>
      </c>
      <c r="O24" s="5"/>
      <c r="P24" s="33">
        <v>987</v>
      </c>
      <c r="Q24" s="33">
        <v>104</v>
      </c>
      <c r="R24" s="33">
        <v>8</v>
      </c>
      <c r="S24" s="33">
        <v>12.5</v>
      </c>
      <c r="T24" s="33">
        <v>3.2</v>
      </c>
      <c r="U24" s="33">
        <v>0.5</v>
      </c>
      <c r="V24" s="33">
        <v>11.2</v>
      </c>
      <c r="W24" s="4">
        <v>20</v>
      </c>
      <c r="X24" s="4">
        <v>210</v>
      </c>
      <c r="Y24" s="4">
        <v>10</v>
      </c>
      <c r="Z24" s="5"/>
      <c r="AA24" s="5"/>
      <c r="AB24" s="5"/>
      <c r="AC24" s="5"/>
      <c r="AD24" s="49">
        <v>5.6</v>
      </c>
      <c r="AE24" s="54">
        <v>26</v>
      </c>
    </row>
    <row r="25" spans="2:31" ht="15">
      <c r="B25" s="22">
        <v>36498</v>
      </c>
      <c r="C25" s="33">
        <v>6.1</v>
      </c>
      <c r="D25" s="4"/>
      <c r="E25" s="4"/>
      <c r="F25" s="4">
        <v>6006</v>
      </c>
      <c r="G25" s="4">
        <v>3270</v>
      </c>
      <c r="H25" s="33">
        <v>61</v>
      </c>
      <c r="I25" s="41">
        <v>3</v>
      </c>
      <c r="J25" s="5">
        <v>0.01</v>
      </c>
      <c r="K25" s="4">
        <v>650</v>
      </c>
      <c r="L25" s="33">
        <v>11</v>
      </c>
      <c r="M25" s="33">
        <v>2.4</v>
      </c>
      <c r="N25" s="5">
        <v>0.05</v>
      </c>
      <c r="O25" s="5"/>
      <c r="P25" s="33">
        <v>1010</v>
      </c>
      <c r="Q25" s="33">
        <v>82.8</v>
      </c>
      <c r="R25" s="33">
        <v>7.9</v>
      </c>
      <c r="S25" s="33">
        <v>6.3</v>
      </c>
      <c r="T25" s="33">
        <v>2.4</v>
      </c>
      <c r="U25" s="57"/>
      <c r="V25" s="33"/>
      <c r="W25" s="4">
        <v>20</v>
      </c>
      <c r="X25" s="4">
        <v>241</v>
      </c>
      <c r="Y25" s="4">
        <v>10</v>
      </c>
      <c r="Z25" s="5"/>
      <c r="AA25" s="5"/>
      <c r="AB25" s="5"/>
      <c r="AC25" s="5"/>
      <c r="AD25" s="49">
        <v>3.2</v>
      </c>
      <c r="AE25" s="54">
        <v>30</v>
      </c>
    </row>
    <row r="26" spans="2:31" ht="15">
      <c r="B26" s="22">
        <v>36527</v>
      </c>
      <c r="C26" s="33">
        <v>6</v>
      </c>
      <c r="D26" s="4"/>
      <c r="E26" s="4"/>
      <c r="F26" s="4">
        <v>6191</v>
      </c>
      <c r="G26" s="4">
        <v>3280</v>
      </c>
      <c r="H26" s="33">
        <v>44</v>
      </c>
      <c r="I26" s="41">
        <v>1.4</v>
      </c>
      <c r="J26" s="5">
        <v>0.01</v>
      </c>
      <c r="K26" s="4">
        <v>710</v>
      </c>
      <c r="L26" s="33">
        <v>9.8</v>
      </c>
      <c r="M26" s="33">
        <v>2.2</v>
      </c>
      <c r="N26" s="5">
        <v>0.05</v>
      </c>
      <c r="O26" s="5"/>
      <c r="P26" s="33">
        <v>1030</v>
      </c>
      <c r="Q26" s="33">
        <v>92.2</v>
      </c>
      <c r="R26" s="33">
        <v>8.3</v>
      </c>
      <c r="S26" s="33">
        <v>10.1</v>
      </c>
      <c r="T26" s="33">
        <v>2.8</v>
      </c>
      <c r="U26" s="33">
        <v>1</v>
      </c>
      <c r="V26" s="33">
        <v>19.3</v>
      </c>
      <c r="W26" s="4">
        <v>20</v>
      </c>
      <c r="X26" s="4">
        <v>243</v>
      </c>
      <c r="Y26" s="4">
        <v>10</v>
      </c>
      <c r="Z26" s="5"/>
      <c r="AA26" s="5"/>
      <c r="AB26" s="5"/>
      <c r="AC26" s="5"/>
      <c r="AD26" s="49">
        <v>3</v>
      </c>
      <c r="AE26" s="54">
        <v>35</v>
      </c>
    </row>
    <row r="27" spans="2:31" ht="15">
      <c r="B27" s="22">
        <v>36569</v>
      </c>
      <c r="C27" s="33">
        <v>6.1</v>
      </c>
      <c r="D27" s="4"/>
      <c r="E27" s="4"/>
      <c r="F27" s="4">
        <v>5868</v>
      </c>
      <c r="G27" s="4">
        <v>3120</v>
      </c>
      <c r="H27" s="33">
        <v>60</v>
      </c>
      <c r="I27" s="41">
        <v>1.16</v>
      </c>
      <c r="J27" s="5">
        <v>0.01</v>
      </c>
      <c r="K27" s="4">
        <v>660</v>
      </c>
      <c r="L27" s="33">
        <v>13.1</v>
      </c>
      <c r="M27" s="33">
        <v>2.9</v>
      </c>
      <c r="N27" s="5">
        <v>0.05</v>
      </c>
      <c r="O27" s="5"/>
      <c r="P27" s="33">
        <v>1040</v>
      </c>
      <c r="Q27" s="33">
        <v>91.2</v>
      </c>
      <c r="R27" s="33">
        <v>8.7</v>
      </c>
      <c r="S27" s="33">
        <v>8.1</v>
      </c>
      <c r="T27" s="33">
        <v>2.3</v>
      </c>
      <c r="U27" s="33">
        <v>1</v>
      </c>
      <c r="V27" s="33">
        <v>27.4</v>
      </c>
      <c r="W27" s="4">
        <v>20</v>
      </c>
      <c r="X27" s="4">
        <v>247</v>
      </c>
      <c r="Y27" s="4">
        <v>10</v>
      </c>
      <c r="Z27" s="5"/>
      <c r="AA27" s="5"/>
      <c r="AB27" s="5"/>
      <c r="AC27" s="5"/>
      <c r="AD27" s="49">
        <v>2.8</v>
      </c>
      <c r="AE27" s="54">
        <v>30</v>
      </c>
    </row>
    <row r="28" spans="2:31" ht="15">
      <c r="B28" s="22">
        <v>36604</v>
      </c>
      <c r="C28" s="33">
        <v>6.3</v>
      </c>
      <c r="D28" s="4"/>
      <c r="E28" s="4"/>
      <c r="F28" s="4">
        <v>5628</v>
      </c>
      <c r="G28" s="4">
        <v>2910</v>
      </c>
      <c r="H28" s="33">
        <v>46</v>
      </c>
      <c r="I28" s="41">
        <v>0.71</v>
      </c>
      <c r="J28" s="5">
        <v>0.01</v>
      </c>
      <c r="K28" s="4">
        <v>650</v>
      </c>
      <c r="L28" s="33">
        <v>13.1</v>
      </c>
      <c r="M28" s="33">
        <v>2.9</v>
      </c>
      <c r="N28" s="5">
        <v>0.05</v>
      </c>
      <c r="O28" s="5"/>
      <c r="P28" s="33">
        <v>1020</v>
      </c>
      <c r="Q28" s="33">
        <v>71.1</v>
      </c>
      <c r="R28" s="33">
        <v>7.4</v>
      </c>
      <c r="S28" s="33">
        <v>5.8</v>
      </c>
      <c r="T28" s="33">
        <v>3.9</v>
      </c>
      <c r="U28" s="33">
        <v>1</v>
      </c>
      <c r="V28" s="33">
        <v>31.8</v>
      </c>
      <c r="W28" s="4">
        <v>20</v>
      </c>
      <c r="X28" s="4">
        <v>389</v>
      </c>
      <c r="Y28" s="4">
        <v>10</v>
      </c>
      <c r="Z28" s="5"/>
      <c r="AA28" s="5"/>
      <c r="AB28" s="5"/>
      <c r="AC28" s="5"/>
      <c r="AD28" s="49">
        <v>1.6</v>
      </c>
      <c r="AE28" s="54">
        <v>27</v>
      </c>
    </row>
    <row r="29" spans="2:31" ht="15">
      <c r="B29" s="22">
        <v>36625</v>
      </c>
      <c r="C29" s="33">
        <v>6.2</v>
      </c>
      <c r="D29" s="4"/>
      <c r="E29" s="4"/>
      <c r="F29" s="4">
        <v>5684</v>
      </c>
      <c r="G29" s="4">
        <v>3120</v>
      </c>
      <c r="H29" s="33">
        <v>47</v>
      </c>
      <c r="I29" s="41">
        <v>5</v>
      </c>
      <c r="J29" s="5">
        <v>0.01</v>
      </c>
      <c r="K29" s="4">
        <v>550</v>
      </c>
      <c r="L29" s="33">
        <v>9.6</v>
      </c>
      <c r="M29" s="33">
        <v>2.1</v>
      </c>
      <c r="N29" s="5">
        <v>0.05</v>
      </c>
      <c r="O29" s="5"/>
      <c r="P29" s="33">
        <v>903</v>
      </c>
      <c r="Q29" s="33">
        <v>57.5</v>
      </c>
      <c r="R29" s="33">
        <v>7.1</v>
      </c>
      <c r="S29" s="33">
        <v>5</v>
      </c>
      <c r="T29" s="33">
        <v>2.6</v>
      </c>
      <c r="U29" s="33">
        <v>1</v>
      </c>
      <c r="V29" s="33">
        <v>14.9</v>
      </c>
      <c r="W29" s="4">
        <v>20</v>
      </c>
      <c r="X29" s="4">
        <v>269</v>
      </c>
      <c r="Y29" s="4">
        <v>10</v>
      </c>
      <c r="Z29" s="5"/>
      <c r="AA29" s="5"/>
      <c r="AB29" s="5"/>
      <c r="AC29" s="5"/>
      <c r="AD29" s="49">
        <v>2.2</v>
      </c>
      <c r="AE29" s="54">
        <v>29</v>
      </c>
    </row>
    <row r="30" spans="2:31" ht="15">
      <c r="B30" s="22">
        <v>36654</v>
      </c>
      <c r="C30" s="33">
        <v>6.1</v>
      </c>
      <c r="D30" s="4"/>
      <c r="E30" s="4"/>
      <c r="F30" s="4">
        <v>5388</v>
      </c>
      <c r="G30" s="4">
        <v>2910</v>
      </c>
      <c r="H30" s="538">
        <v>118</v>
      </c>
      <c r="I30" s="41">
        <v>0.95</v>
      </c>
      <c r="J30" s="5">
        <v>0.01</v>
      </c>
      <c r="K30" s="4">
        <v>600</v>
      </c>
      <c r="L30" s="33">
        <v>12.9</v>
      </c>
      <c r="M30" s="33">
        <v>2.9</v>
      </c>
      <c r="N30" s="5">
        <v>0.05</v>
      </c>
      <c r="O30" s="5"/>
      <c r="P30" s="33">
        <v>860</v>
      </c>
      <c r="Q30" s="33">
        <v>64.2</v>
      </c>
      <c r="R30" s="33">
        <v>8.6</v>
      </c>
      <c r="S30" s="33">
        <v>5.8</v>
      </c>
      <c r="T30" s="33">
        <v>3.9</v>
      </c>
      <c r="U30" s="33">
        <v>1</v>
      </c>
      <c r="V30" s="33">
        <v>31.8</v>
      </c>
      <c r="W30" s="4">
        <v>20</v>
      </c>
      <c r="X30" s="4">
        <v>389</v>
      </c>
      <c r="Y30" s="4">
        <v>10</v>
      </c>
      <c r="Z30" s="5"/>
      <c r="AA30" s="5"/>
      <c r="AB30" s="5"/>
      <c r="AC30" s="5"/>
      <c r="AD30" s="49">
        <v>1.6</v>
      </c>
      <c r="AE30" s="54">
        <v>26</v>
      </c>
    </row>
    <row r="31" spans="2:31" ht="15">
      <c r="B31" s="22">
        <v>36681</v>
      </c>
      <c r="C31" s="33">
        <v>5.7</v>
      </c>
      <c r="D31" s="4"/>
      <c r="E31" s="4"/>
      <c r="F31" s="4">
        <v>5113</v>
      </c>
      <c r="G31" s="4">
        <v>2900</v>
      </c>
      <c r="H31" s="538">
        <v>190</v>
      </c>
      <c r="I31" s="41">
        <v>0.66</v>
      </c>
      <c r="J31" s="5">
        <v>0.01</v>
      </c>
      <c r="K31" s="4">
        <v>540</v>
      </c>
      <c r="L31" s="33">
        <v>13.1</v>
      </c>
      <c r="M31" s="33">
        <v>2.9</v>
      </c>
      <c r="N31" s="5">
        <v>0.07</v>
      </c>
      <c r="O31" s="5">
        <v>0.02</v>
      </c>
      <c r="P31" s="33">
        <v>846</v>
      </c>
      <c r="Q31" s="538">
        <v>99.5</v>
      </c>
      <c r="R31" s="33">
        <v>8.8</v>
      </c>
      <c r="S31" s="33">
        <v>14</v>
      </c>
      <c r="T31" s="33">
        <v>4.4</v>
      </c>
      <c r="U31" s="33">
        <v>1</v>
      </c>
      <c r="V31" s="538">
        <v>91</v>
      </c>
      <c r="W31" s="4">
        <v>20</v>
      </c>
      <c r="X31" s="539">
        <v>853</v>
      </c>
      <c r="Y31" s="4">
        <v>10</v>
      </c>
      <c r="Z31" s="5"/>
      <c r="AA31" s="5"/>
      <c r="AB31" s="5"/>
      <c r="AC31" s="5"/>
      <c r="AD31" s="49">
        <v>1.6</v>
      </c>
      <c r="AE31" s="54">
        <v>26</v>
      </c>
    </row>
    <row r="32" spans="2:31" ht="15">
      <c r="B32" s="22">
        <v>36716</v>
      </c>
      <c r="C32" s="33">
        <v>6.2</v>
      </c>
      <c r="D32" s="4"/>
      <c r="E32" s="4"/>
      <c r="F32" s="4">
        <v>7074</v>
      </c>
      <c r="G32" s="4">
        <v>3640</v>
      </c>
      <c r="H32" s="33">
        <v>75</v>
      </c>
      <c r="I32" s="41">
        <v>1.1</v>
      </c>
      <c r="J32" s="5">
        <v>0.01</v>
      </c>
      <c r="K32" s="4">
        <v>830</v>
      </c>
      <c r="L32" s="33">
        <v>5.4</v>
      </c>
      <c r="M32" s="33">
        <v>1.2</v>
      </c>
      <c r="N32" s="5">
        <v>0.05</v>
      </c>
      <c r="O32" s="5"/>
      <c r="P32" s="33">
        <v>1320</v>
      </c>
      <c r="Q32" s="33">
        <v>95.8</v>
      </c>
      <c r="R32" s="33">
        <v>10.8</v>
      </c>
      <c r="S32" s="33">
        <v>5.2</v>
      </c>
      <c r="T32" s="33">
        <v>3.9</v>
      </c>
      <c r="U32" s="33">
        <v>1</v>
      </c>
      <c r="V32" s="33">
        <v>10.8</v>
      </c>
      <c r="W32" s="4">
        <v>20</v>
      </c>
      <c r="X32" s="4">
        <v>232</v>
      </c>
      <c r="Y32" s="4">
        <v>10</v>
      </c>
      <c r="Z32" s="5"/>
      <c r="AA32" s="5"/>
      <c r="AB32" s="5"/>
      <c r="AC32" s="5"/>
      <c r="AD32" s="49">
        <v>2</v>
      </c>
      <c r="AE32" s="54">
        <v>31</v>
      </c>
    </row>
    <row r="33" spans="2:31" ht="15">
      <c r="B33" s="22">
        <v>36744</v>
      </c>
      <c r="C33" s="33">
        <v>6.3</v>
      </c>
      <c r="D33" s="4"/>
      <c r="E33" s="4"/>
      <c r="F33" s="4">
        <v>6671</v>
      </c>
      <c r="G33" s="4">
        <v>3520</v>
      </c>
      <c r="H33" s="33">
        <v>103</v>
      </c>
      <c r="I33" s="41">
        <v>1.79</v>
      </c>
      <c r="J33" s="5">
        <v>0.01</v>
      </c>
      <c r="K33" s="4">
        <v>735</v>
      </c>
      <c r="L33" s="33">
        <v>7.4</v>
      </c>
      <c r="M33" s="33">
        <v>1.6</v>
      </c>
      <c r="N33" s="5">
        <v>0.05</v>
      </c>
      <c r="O33" s="5"/>
      <c r="P33" s="33">
        <v>1150</v>
      </c>
      <c r="Q33" s="33">
        <v>81.8</v>
      </c>
      <c r="R33" s="33">
        <v>7.1</v>
      </c>
      <c r="S33" s="33">
        <v>5.3</v>
      </c>
      <c r="T33" s="33">
        <v>2.2</v>
      </c>
      <c r="U33" s="33">
        <v>1</v>
      </c>
      <c r="V33" s="33">
        <v>20.2</v>
      </c>
      <c r="W33" s="4">
        <v>20</v>
      </c>
      <c r="X33" s="4">
        <v>190</v>
      </c>
      <c r="Y33" s="4">
        <v>10</v>
      </c>
      <c r="Z33" s="5"/>
      <c r="AA33" s="5"/>
      <c r="AB33" s="5"/>
      <c r="AC33" s="5"/>
      <c r="AD33" s="49">
        <v>2.1</v>
      </c>
      <c r="AE33" s="54">
        <v>25</v>
      </c>
    </row>
    <row r="34" spans="2:31" ht="15">
      <c r="B34" s="22">
        <v>36773</v>
      </c>
      <c r="C34" s="33">
        <v>6.4</v>
      </c>
      <c r="D34" s="4"/>
      <c r="E34" s="4"/>
      <c r="F34" s="4">
        <v>6758</v>
      </c>
      <c r="G34" s="4">
        <v>3530</v>
      </c>
      <c r="H34" s="33">
        <v>73</v>
      </c>
      <c r="I34" s="41">
        <v>1.06</v>
      </c>
      <c r="J34" s="5">
        <v>0.01</v>
      </c>
      <c r="K34" s="4">
        <v>780</v>
      </c>
      <c r="L34" s="33">
        <v>5.7</v>
      </c>
      <c r="M34" s="33">
        <v>1.2</v>
      </c>
      <c r="N34" s="5">
        <v>0.05</v>
      </c>
      <c r="O34" s="5"/>
      <c r="P34" s="33">
        <v>1220</v>
      </c>
      <c r="Q34" s="33">
        <v>69.7</v>
      </c>
      <c r="R34" s="33">
        <v>7.1</v>
      </c>
      <c r="S34" s="33">
        <v>6.2</v>
      </c>
      <c r="T34" s="33">
        <v>2.6</v>
      </c>
      <c r="U34" s="33">
        <v>1</v>
      </c>
      <c r="V34" s="33">
        <v>10</v>
      </c>
      <c r="W34" s="4">
        <v>20</v>
      </c>
      <c r="X34" s="4">
        <v>179</v>
      </c>
      <c r="Y34" s="4">
        <v>10</v>
      </c>
      <c r="Z34" s="5"/>
      <c r="AA34" s="5"/>
      <c r="AB34" s="5"/>
      <c r="AC34" s="5"/>
      <c r="AD34" s="49">
        <v>5.1</v>
      </c>
      <c r="AE34" s="54">
        <v>15</v>
      </c>
    </row>
    <row r="35" spans="2:31" ht="15">
      <c r="B35" s="22">
        <v>36807</v>
      </c>
      <c r="C35" s="33">
        <v>6.4</v>
      </c>
      <c r="D35" s="4"/>
      <c r="E35" s="4"/>
      <c r="F35" s="4">
        <v>6675</v>
      </c>
      <c r="G35" s="4">
        <v>3480</v>
      </c>
      <c r="H35" s="33">
        <v>88</v>
      </c>
      <c r="I35" s="41">
        <v>1.07</v>
      </c>
      <c r="J35" s="5">
        <v>0.01</v>
      </c>
      <c r="K35" s="4">
        <v>750</v>
      </c>
      <c r="L35" s="33">
        <v>6.8</v>
      </c>
      <c r="M35" s="33">
        <v>1.5</v>
      </c>
      <c r="N35" s="5">
        <v>0.05</v>
      </c>
      <c r="O35" s="5"/>
      <c r="P35" s="33">
        <v>1170</v>
      </c>
      <c r="Q35" s="33">
        <v>79.1</v>
      </c>
      <c r="R35" s="33">
        <v>6.9</v>
      </c>
      <c r="S35" s="33">
        <v>10.2</v>
      </c>
      <c r="T35" s="33">
        <v>1.5</v>
      </c>
      <c r="U35" s="33">
        <v>1</v>
      </c>
      <c r="V35" s="33">
        <v>11</v>
      </c>
      <c r="W35" s="4">
        <v>20</v>
      </c>
      <c r="X35" s="4">
        <v>169</v>
      </c>
      <c r="Y35" s="4">
        <v>10</v>
      </c>
      <c r="Z35" s="5"/>
      <c r="AA35" s="5"/>
      <c r="AB35" s="5"/>
      <c r="AC35" s="5"/>
      <c r="AD35" s="49">
        <v>2.3</v>
      </c>
      <c r="AE35" s="54">
        <v>29</v>
      </c>
    </row>
    <row r="36" spans="2:31" ht="15">
      <c r="B36" s="22">
        <v>36835</v>
      </c>
      <c r="C36" s="33">
        <v>6.3</v>
      </c>
      <c r="D36" s="4"/>
      <c r="E36" s="4"/>
      <c r="F36" s="4">
        <v>6695</v>
      </c>
      <c r="G36" s="4">
        <v>3390</v>
      </c>
      <c r="H36" s="33">
        <v>64</v>
      </c>
      <c r="I36" s="41">
        <v>0.94</v>
      </c>
      <c r="J36" s="5">
        <v>0.01</v>
      </c>
      <c r="K36" s="4">
        <v>750</v>
      </c>
      <c r="L36" s="33">
        <v>4.4</v>
      </c>
      <c r="M36" s="33">
        <v>0.9</v>
      </c>
      <c r="N36" s="5">
        <v>0.05</v>
      </c>
      <c r="O36" s="5"/>
      <c r="P36" s="33">
        <v>1160</v>
      </c>
      <c r="Q36" s="33">
        <v>57.9</v>
      </c>
      <c r="R36" s="33">
        <v>6.3</v>
      </c>
      <c r="S36" s="33">
        <v>6.2</v>
      </c>
      <c r="T36" s="33">
        <v>1.4</v>
      </c>
      <c r="U36" s="33">
        <v>1</v>
      </c>
      <c r="V36" s="33">
        <v>19.1</v>
      </c>
      <c r="W36" s="4">
        <v>20</v>
      </c>
      <c r="X36" s="4">
        <v>190</v>
      </c>
      <c r="Y36" s="4">
        <v>10</v>
      </c>
      <c r="Z36" s="5"/>
      <c r="AA36" s="5"/>
      <c r="AB36" s="5"/>
      <c r="AC36" s="5"/>
      <c r="AD36" s="49">
        <v>2.1</v>
      </c>
      <c r="AE36" s="54">
        <v>30</v>
      </c>
    </row>
    <row r="37" spans="2:31" ht="15">
      <c r="B37" s="22">
        <v>36857</v>
      </c>
      <c r="C37" s="33">
        <v>6.4</v>
      </c>
      <c r="D37" s="4"/>
      <c r="E37" s="4"/>
      <c r="F37" s="4">
        <v>6548</v>
      </c>
      <c r="G37" s="4">
        <v>3400</v>
      </c>
      <c r="H37" s="33">
        <v>58</v>
      </c>
      <c r="I37" s="41">
        <v>1.88</v>
      </c>
      <c r="J37" s="5">
        <v>0.01</v>
      </c>
      <c r="K37" s="4">
        <v>720</v>
      </c>
      <c r="L37" s="33">
        <v>4</v>
      </c>
      <c r="M37" s="33">
        <v>0.9</v>
      </c>
      <c r="N37" s="5">
        <v>0.05</v>
      </c>
      <c r="O37" s="5"/>
      <c r="P37" s="33">
        <v>1180</v>
      </c>
      <c r="Q37" s="33">
        <v>59.9</v>
      </c>
      <c r="R37" s="33">
        <v>6.8</v>
      </c>
      <c r="S37" s="33">
        <v>6.2</v>
      </c>
      <c r="T37" s="33">
        <v>1.6</v>
      </c>
      <c r="U37" s="33">
        <v>1</v>
      </c>
      <c r="V37" s="33">
        <v>21.2</v>
      </c>
      <c r="W37" s="4">
        <v>20</v>
      </c>
      <c r="X37" s="4">
        <v>198</v>
      </c>
      <c r="Y37" s="4">
        <v>10</v>
      </c>
      <c r="Z37" s="5"/>
      <c r="AA37" s="5"/>
      <c r="AB37" s="5"/>
      <c r="AC37" s="5"/>
      <c r="AD37" s="49">
        <v>2.1</v>
      </c>
      <c r="AE37" s="54">
        <v>21</v>
      </c>
    </row>
    <row r="38" spans="2:31" ht="15">
      <c r="B38" s="22">
        <v>36893</v>
      </c>
      <c r="C38" s="33">
        <v>6.4</v>
      </c>
      <c r="D38" s="4"/>
      <c r="E38" s="4"/>
      <c r="F38" s="4">
        <v>6133</v>
      </c>
      <c r="G38" s="4">
        <v>3180</v>
      </c>
      <c r="H38" s="33">
        <v>52</v>
      </c>
      <c r="I38" s="41">
        <v>1.73</v>
      </c>
      <c r="J38" s="5">
        <v>0.01</v>
      </c>
      <c r="K38" s="4">
        <v>670</v>
      </c>
      <c r="L38" s="33">
        <v>3.6</v>
      </c>
      <c r="M38" s="33">
        <v>0.9</v>
      </c>
      <c r="N38" s="5">
        <v>0.05</v>
      </c>
      <c r="O38" s="5"/>
      <c r="P38" s="33">
        <v>1110</v>
      </c>
      <c r="Q38" s="33">
        <v>60</v>
      </c>
      <c r="R38" s="33">
        <v>6.5</v>
      </c>
      <c r="S38" s="33">
        <v>8.7</v>
      </c>
      <c r="T38" s="33">
        <v>7.5</v>
      </c>
      <c r="U38" s="33">
        <v>1</v>
      </c>
      <c r="V38" s="33">
        <v>17.7</v>
      </c>
      <c r="W38" s="4">
        <v>20</v>
      </c>
      <c r="X38" s="4">
        <v>145</v>
      </c>
      <c r="Y38" s="4">
        <v>10</v>
      </c>
      <c r="Z38" s="5"/>
      <c r="AA38" s="5"/>
      <c r="AB38" s="5"/>
      <c r="AC38" s="5"/>
      <c r="AD38" s="49">
        <v>2</v>
      </c>
      <c r="AE38" s="54">
        <v>26</v>
      </c>
    </row>
    <row r="39" spans="2:31" ht="15">
      <c r="B39" s="22">
        <v>36927</v>
      </c>
      <c r="C39" s="33">
        <v>6.3</v>
      </c>
      <c r="D39" s="4"/>
      <c r="E39" s="4"/>
      <c r="F39" s="4">
        <v>6470</v>
      </c>
      <c r="G39" s="4">
        <v>3320</v>
      </c>
      <c r="H39" s="33">
        <v>38</v>
      </c>
      <c r="I39" s="41">
        <v>1.76</v>
      </c>
      <c r="J39" s="5">
        <v>0.01</v>
      </c>
      <c r="K39" s="4">
        <v>695</v>
      </c>
      <c r="L39" s="33">
        <v>6.3</v>
      </c>
      <c r="M39" s="33">
        <v>1.4</v>
      </c>
      <c r="N39" s="5">
        <v>0.05</v>
      </c>
      <c r="O39" s="5"/>
      <c r="P39" s="33">
        <v>1070</v>
      </c>
      <c r="Q39" s="33">
        <v>50.8</v>
      </c>
      <c r="R39" s="33">
        <v>5.9</v>
      </c>
      <c r="S39" s="33">
        <v>7.5</v>
      </c>
      <c r="T39" s="33">
        <v>1.5</v>
      </c>
      <c r="U39" s="33">
        <v>1</v>
      </c>
      <c r="V39" s="33">
        <v>10</v>
      </c>
      <c r="W39" s="4">
        <v>20</v>
      </c>
      <c r="X39" s="4">
        <v>152</v>
      </c>
      <c r="Y39" s="4">
        <v>10</v>
      </c>
      <c r="Z39" s="5"/>
      <c r="AA39" s="5"/>
      <c r="AB39" s="5"/>
      <c r="AC39" s="5"/>
      <c r="AD39" s="49">
        <v>1.7</v>
      </c>
      <c r="AE39" s="54">
        <v>23</v>
      </c>
    </row>
    <row r="40" spans="2:31" ht="15">
      <c r="B40" s="22">
        <v>36955</v>
      </c>
      <c r="C40" s="33">
        <v>6.4</v>
      </c>
      <c r="D40" s="4"/>
      <c r="E40" s="4"/>
      <c r="F40" s="4">
        <v>6611</v>
      </c>
      <c r="G40" s="4">
        <v>3490</v>
      </c>
      <c r="H40" s="33">
        <v>94</v>
      </c>
      <c r="I40" s="41">
        <v>0.82</v>
      </c>
      <c r="J40" s="5">
        <v>0.01</v>
      </c>
      <c r="K40" s="4">
        <v>700</v>
      </c>
      <c r="L40" s="33">
        <v>3</v>
      </c>
      <c r="M40" s="33">
        <v>0.7</v>
      </c>
      <c r="N40" s="5">
        <v>0.05</v>
      </c>
      <c r="O40" s="5"/>
      <c r="P40" s="33">
        <v>1190</v>
      </c>
      <c r="Q40" s="33">
        <v>45.4</v>
      </c>
      <c r="R40" s="33">
        <v>5.3</v>
      </c>
      <c r="S40" s="33">
        <v>8.1</v>
      </c>
      <c r="T40" s="33">
        <v>1</v>
      </c>
      <c r="U40" s="33">
        <v>1</v>
      </c>
      <c r="V40" s="33">
        <v>10</v>
      </c>
      <c r="W40" s="4">
        <v>20</v>
      </c>
      <c r="X40" s="4">
        <v>154</v>
      </c>
      <c r="Y40" s="4">
        <v>10</v>
      </c>
      <c r="Z40" s="5"/>
      <c r="AA40" s="5"/>
      <c r="AB40" s="5"/>
      <c r="AC40" s="5"/>
      <c r="AD40" s="49">
        <v>3.3</v>
      </c>
      <c r="AE40" s="54">
        <v>26</v>
      </c>
    </row>
    <row r="41" spans="2:31" ht="15">
      <c r="B41" s="22">
        <v>36983</v>
      </c>
      <c r="C41" s="33">
        <v>6.3</v>
      </c>
      <c r="D41" s="4"/>
      <c r="E41" s="4"/>
      <c r="F41" s="4">
        <v>6275</v>
      </c>
      <c r="G41" s="4">
        <v>3250</v>
      </c>
      <c r="H41" s="33">
        <v>79</v>
      </c>
      <c r="I41" s="41">
        <v>1</v>
      </c>
      <c r="J41" s="5">
        <v>0.01</v>
      </c>
      <c r="K41" s="4">
        <v>710</v>
      </c>
      <c r="L41" s="33">
        <v>4.6</v>
      </c>
      <c r="M41" s="33">
        <v>1</v>
      </c>
      <c r="N41" s="5">
        <v>0.05</v>
      </c>
      <c r="O41" s="5"/>
      <c r="P41" s="33">
        <v>1090</v>
      </c>
      <c r="Q41" s="33">
        <v>42.6</v>
      </c>
      <c r="R41" s="33">
        <v>5.3</v>
      </c>
      <c r="S41" s="33">
        <v>8.1</v>
      </c>
      <c r="T41" s="33">
        <v>1.5</v>
      </c>
      <c r="U41" s="33">
        <v>1</v>
      </c>
      <c r="V41" s="33">
        <v>11.5</v>
      </c>
      <c r="W41" s="4">
        <v>20</v>
      </c>
      <c r="X41" s="4">
        <v>143</v>
      </c>
      <c r="Y41" s="4">
        <v>10</v>
      </c>
      <c r="Z41" s="5"/>
      <c r="AA41" s="5"/>
      <c r="AB41" s="5"/>
      <c r="AC41" s="5"/>
      <c r="AD41" s="49">
        <v>1.7</v>
      </c>
      <c r="AE41" s="54">
        <v>23</v>
      </c>
    </row>
    <row r="42" spans="2:31" ht="15">
      <c r="B42" s="22">
        <v>37013</v>
      </c>
      <c r="C42" s="33">
        <v>6.3</v>
      </c>
      <c r="D42" s="4"/>
      <c r="E42" s="4"/>
      <c r="F42" s="4">
        <v>5878</v>
      </c>
      <c r="G42" s="4">
        <v>3180</v>
      </c>
      <c r="H42" s="33">
        <v>50</v>
      </c>
      <c r="I42" s="41">
        <v>0.7</v>
      </c>
      <c r="J42" s="5">
        <v>0.01</v>
      </c>
      <c r="K42" s="4">
        <v>540</v>
      </c>
      <c r="L42" s="33">
        <v>5.7</v>
      </c>
      <c r="M42" s="33">
        <v>1.2</v>
      </c>
      <c r="N42" s="5">
        <v>0.07</v>
      </c>
      <c r="O42" s="5"/>
      <c r="P42" s="33">
        <v>1023</v>
      </c>
      <c r="Q42" s="33">
        <v>41.5</v>
      </c>
      <c r="R42" s="33">
        <v>5.6</v>
      </c>
      <c r="S42" s="33">
        <v>9.2</v>
      </c>
      <c r="T42" s="33">
        <v>1.7</v>
      </c>
      <c r="U42" s="33">
        <v>1</v>
      </c>
      <c r="V42" s="33">
        <v>10</v>
      </c>
      <c r="W42" s="4">
        <v>20</v>
      </c>
      <c r="X42" s="4">
        <v>283</v>
      </c>
      <c r="Y42" s="4">
        <v>10</v>
      </c>
      <c r="Z42" s="5"/>
      <c r="AA42" s="5">
        <v>0.04</v>
      </c>
      <c r="AB42" s="5"/>
      <c r="AC42" s="5"/>
      <c r="AD42" s="49">
        <v>2</v>
      </c>
      <c r="AE42" s="54">
        <v>10</v>
      </c>
    </row>
    <row r="43" spans="2:31" ht="15">
      <c r="B43" s="22">
        <v>37046</v>
      </c>
      <c r="C43" s="33">
        <v>6.4</v>
      </c>
      <c r="D43" s="4"/>
      <c r="E43" s="4"/>
      <c r="F43" s="4">
        <v>6729</v>
      </c>
      <c r="G43" s="4">
        <v>3580</v>
      </c>
      <c r="H43" s="33">
        <v>57</v>
      </c>
      <c r="I43" s="41">
        <v>1.87</v>
      </c>
      <c r="J43" s="5">
        <v>0.01</v>
      </c>
      <c r="K43" s="4">
        <v>700</v>
      </c>
      <c r="L43" s="33">
        <v>4.6</v>
      </c>
      <c r="M43" s="33">
        <v>1</v>
      </c>
      <c r="N43" s="5">
        <v>0.05</v>
      </c>
      <c r="O43" s="5"/>
      <c r="P43" s="33">
        <v>1130</v>
      </c>
      <c r="Q43" s="33">
        <v>50.9</v>
      </c>
      <c r="R43" s="33">
        <v>5.6</v>
      </c>
      <c r="S43" s="33">
        <v>8.3</v>
      </c>
      <c r="T43" s="33">
        <v>1.3</v>
      </c>
      <c r="U43" s="33">
        <v>1</v>
      </c>
      <c r="V43" s="33">
        <v>10</v>
      </c>
      <c r="W43" s="4">
        <v>20</v>
      </c>
      <c r="X43" s="4">
        <v>142</v>
      </c>
      <c r="Y43" s="4">
        <v>10</v>
      </c>
      <c r="Z43" s="5"/>
      <c r="AA43" s="5"/>
      <c r="AB43" s="5"/>
      <c r="AC43" s="5"/>
      <c r="AD43" s="49">
        <v>2.8</v>
      </c>
      <c r="AE43" s="54">
        <v>10</v>
      </c>
    </row>
    <row r="44" spans="2:31" ht="15">
      <c r="B44" s="22">
        <v>37080</v>
      </c>
      <c r="C44" s="33">
        <v>6.6</v>
      </c>
      <c r="D44" s="4"/>
      <c r="E44" s="4"/>
      <c r="F44" s="4">
        <v>7327</v>
      </c>
      <c r="G44" s="4">
        <v>3750</v>
      </c>
      <c r="H44" s="33">
        <v>77</v>
      </c>
      <c r="I44" s="41">
        <v>2.54</v>
      </c>
      <c r="J44" s="5">
        <v>0.01</v>
      </c>
      <c r="K44" s="4">
        <v>860</v>
      </c>
      <c r="L44" s="33">
        <v>3</v>
      </c>
      <c r="M44" s="33">
        <v>0.7</v>
      </c>
      <c r="N44" s="5">
        <v>0.05</v>
      </c>
      <c r="O44" s="5"/>
      <c r="P44" s="33">
        <v>1430</v>
      </c>
      <c r="Q44" s="33">
        <v>54.7</v>
      </c>
      <c r="R44" s="33">
        <v>5.1</v>
      </c>
      <c r="S44" s="33">
        <v>7</v>
      </c>
      <c r="T44" s="33">
        <v>2.2</v>
      </c>
      <c r="U44" s="33">
        <v>1</v>
      </c>
      <c r="V44" s="33">
        <v>10</v>
      </c>
      <c r="W44" s="4">
        <v>20</v>
      </c>
      <c r="X44" s="4">
        <v>94</v>
      </c>
      <c r="Y44" s="4">
        <v>10</v>
      </c>
      <c r="Z44" s="5"/>
      <c r="AA44" s="5"/>
      <c r="AB44" s="5"/>
      <c r="AC44" s="5"/>
      <c r="AD44" s="49">
        <v>1.6</v>
      </c>
      <c r="AE44" s="54">
        <v>19</v>
      </c>
    </row>
    <row r="45" spans="2:31" ht="15">
      <c r="B45" s="22">
        <v>37108</v>
      </c>
      <c r="C45" s="33">
        <v>6.4</v>
      </c>
      <c r="D45" s="4"/>
      <c r="E45" s="4"/>
      <c r="F45" s="4">
        <v>7674</v>
      </c>
      <c r="G45" s="4">
        <v>3970</v>
      </c>
      <c r="H45" s="33">
        <v>65</v>
      </c>
      <c r="I45" s="41">
        <v>1.95</v>
      </c>
      <c r="J45" s="5">
        <v>0.01</v>
      </c>
      <c r="K45" s="4">
        <v>860</v>
      </c>
      <c r="L45" s="33">
        <v>3</v>
      </c>
      <c r="M45" s="33">
        <v>0.7</v>
      </c>
      <c r="N45" s="5">
        <v>0.05</v>
      </c>
      <c r="O45" s="5"/>
      <c r="P45" s="33">
        <v>1520</v>
      </c>
      <c r="Q45" s="33">
        <v>53.9</v>
      </c>
      <c r="R45" s="33">
        <v>5.2</v>
      </c>
      <c r="S45" s="33">
        <v>6.2</v>
      </c>
      <c r="T45" s="33">
        <v>1</v>
      </c>
      <c r="U45" s="33">
        <v>1</v>
      </c>
      <c r="V45" s="33">
        <v>17.8</v>
      </c>
      <c r="W45" s="4">
        <v>20</v>
      </c>
      <c r="X45" s="4">
        <v>117</v>
      </c>
      <c r="Y45" s="4">
        <v>10</v>
      </c>
      <c r="Z45" s="5"/>
      <c r="AA45" s="5"/>
      <c r="AB45" s="5"/>
      <c r="AC45" s="5"/>
      <c r="AD45" s="49">
        <v>2.6</v>
      </c>
      <c r="AE45" s="54">
        <v>17</v>
      </c>
    </row>
    <row r="46" spans="2:31" ht="15">
      <c r="B46" s="22">
        <v>37143</v>
      </c>
      <c r="C46" s="33">
        <v>6.5</v>
      </c>
      <c r="D46" s="4"/>
      <c r="E46" s="4"/>
      <c r="F46" s="4">
        <v>7722</v>
      </c>
      <c r="G46" s="4">
        <v>4000</v>
      </c>
      <c r="H46" s="33">
        <v>31</v>
      </c>
      <c r="I46" s="41">
        <v>1.18</v>
      </c>
      <c r="J46" s="5">
        <v>0.01</v>
      </c>
      <c r="K46" s="4">
        <v>835</v>
      </c>
      <c r="L46" s="33">
        <v>3</v>
      </c>
      <c r="M46" s="33">
        <v>0.7</v>
      </c>
      <c r="N46" s="5">
        <v>0.05</v>
      </c>
      <c r="O46" s="5"/>
      <c r="P46" s="33">
        <v>1510</v>
      </c>
      <c r="Q46" s="33">
        <v>56.6</v>
      </c>
      <c r="R46" s="33">
        <v>5.2</v>
      </c>
      <c r="S46" s="33">
        <v>9.2</v>
      </c>
      <c r="T46" s="33">
        <v>1.6</v>
      </c>
      <c r="U46" s="33">
        <v>1</v>
      </c>
      <c r="V46" s="33">
        <v>15</v>
      </c>
      <c r="W46" s="4">
        <v>20</v>
      </c>
      <c r="X46" s="4">
        <v>107</v>
      </c>
      <c r="Y46" s="4">
        <v>10</v>
      </c>
      <c r="Z46" s="5"/>
      <c r="AA46" s="5"/>
      <c r="AB46" s="5"/>
      <c r="AC46" s="5"/>
      <c r="AD46" s="49">
        <v>2.1</v>
      </c>
      <c r="AE46" s="54">
        <v>32</v>
      </c>
    </row>
    <row r="47" spans="2:31" ht="15">
      <c r="B47" s="22">
        <v>37165</v>
      </c>
      <c r="C47" s="33">
        <v>6.5</v>
      </c>
      <c r="D47" s="4"/>
      <c r="E47" s="4"/>
      <c r="F47" s="4">
        <v>6870</v>
      </c>
      <c r="G47" s="4">
        <v>3510</v>
      </c>
      <c r="H47" s="33">
        <v>43</v>
      </c>
      <c r="I47" s="41">
        <v>0.92</v>
      </c>
      <c r="J47" s="5">
        <v>0.01</v>
      </c>
      <c r="K47" s="4">
        <v>765</v>
      </c>
      <c r="L47" s="33">
        <v>3</v>
      </c>
      <c r="M47" s="33">
        <v>0.7</v>
      </c>
      <c r="N47" s="5">
        <v>0.05</v>
      </c>
      <c r="O47" s="5"/>
      <c r="P47" s="33">
        <v>1340</v>
      </c>
      <c r="Q47" s="33">
        <v>60.2</v>
      </c>
      <c r="R47" s="33">
        <v>5.2</v>
      </c>
      <c r="S47" s="33">
        <v>5.4</v>
      </c>
      <c r="T47" s="33">
        <v>2.1</v>
      </c>
      <c r="U47" s="33">
        <v>1</v>
      </c>
      <c r="V47" s="33">
        <v>10</v>
      </c>
      <c r="W47" s="4">
        <v>20</v>
      </c>
      <c r="X47" s="4">
        <v>93</v>
      </c>
      <c r="Y47" s="4">
        <v>10</v>
      </c>
      <c r="Z47" s="5"/>
      <c r="AA47" s="5">
        <v>0.02</v>
      </c>
      <c r="AB47" s="5"/>
      <c r="AC47" s="5"/>
      <c r="AD47" s="49">
        <v>1</v>
      </c>
      <c r="AE47" s="54">
        <v>13</v>
      </c>
    </row>
    <row r="48" spans="2:31" ht="15">
      <c r="B48" s="22">
        <v>37200</v>
      </c>
      <c r="C48" s="33">
        <v>6.4</v>
      </c>
      <c r="D48" s="5"/>
      <c r="E48" s="5"/>
      <c r="F48" s="4">
        <v>7291</v>
      </c>
      <c r="G48" s="4">
        <v>3760</v>
      </c>
      <c r="H48" s="33">
        <v>22</v>
      </c>
      <c r="I48" s="41">
        <v>1.56</v>
      </c>
      <c r="J48" s="5">
        <v>0.01</v>
      </c>
      <c r="K48" s="4">
        <v>810</v>
      </c>
      <c r="L48" s="33">
        <v>3</v>
      </c>
      <c r="M48" s="33">
        <v>0.7</v>
      </c>
      <c r="N48" s="5">
        <v>0.05</v>
      </c>
      <c r="O48" s="5"/>
      <c r="P48" s="33">
        <v>1330</v>
      </c>
      <c r="Q48" s="33">
        <v>50</v>
      </c>
      <c r="R48" s="33">
        <v>4.8</v>
      </c>
      <c r="S48" s="33">
        <v>7.7</v>
      </c>
      <c r="T48" s="33">
        <v>1.2</v>
      </c>
      <c r="U48" s="33">
        <v>1</v>
      </c>
      <c r="V48" s="33">
        <v>10</v>
      </c>
      <c r="W48" s="4">
        <v>20</v>
      </c>
      <c r="X48" s="4">
        <v>94</v>
      </c>
      <c r="Y48" s="4">
        <v>10</v>
      </c>
      <c r="Z48" s="5"/>
      <c r="AA48" s="5"/>
      <c r="AB48" s="5"/>
      <c r="AC48" s="5"/>
      <c r="AD48" s="49">
        <v>2.8</v>
      </c>
      <c r="AE48" s="54">
        <v>16</v>
      </c>
    </row>
    <row r="49" spans="2:31" ht="15.75" thickBot="1">
      <c r="B49" s="28">
        <v>37227</v>
      </c>
      <c r="C49" s="34">
        <v>6.6</v>
      </c>
      <c r="D49" s="13"/>
      <c r="E49" s="13"/>
      <c r="F49" s="45">
        <v>6708</v>
      </c>
      <c r="G49" s="45">
        <v>3330</v>
      </c>
      <c r="H49" s="34">
        <v>64</v>
      </c>
      <c r="I49" s="42">
        <v>1.53</v>
      </c>
      <c r="J49" s="58">
        <v>0.01</v>
      </c>
      <c r="K49" s="45">
        <v>790</v>
      </c>
      <c r="L49" s="59">
        <v>3</v>
      </c>
      <c r="M49" s="34">
        <v>0.7</v>
      </c>
      <c r="N49" s="13">
        <v>0.05</v>
      </c>
      <c r="O49" s="13"/>
      <c r="P49" s="34">
        <v>1300</v>
      </c>
      <c r="Q49" s="34">
        <v>66.8</v>
      </c>
      <c r="R49" s="34">
        <v>4.7</v>
      </c>
      <c r="S49" s="34">
        <v>5.2</v>
      </c>
      <c r="T49" s="34">
        <v>1.2</v>
      </c>
      <c r="U49" s="34">
        <v>1</v>
      </c>
      <c r="V49" s="34">
        <v>10</v>
      </c>
      <c r="W49" s="45">
        <v>20</v>
      </c>
      <c r="X49" s="45">
        <v>90</v>
      </c>
      <c r="Y49" s="45">
        <v>10</v>
      </c>
      <c r="Z49" s="13"/>
      <c r="AA49" s="13"/>
      <c r="AB49" s="13"/>
      <c r="AC49" s="13"/>
      <c r="AD49" s="50">
        <v>1.9</v>
      </c>
      <c r="AE49" s="55">
        <v>14</v>
      </c>
    </row>
    <row r="50" ht="12.75">
      <c r="D50" s="11"/>
    </row>
    <row r="51" spans="2:4" ht="12.75">
      <c r="B51" s="537"/>
      <c r="C51" s="29" t="s">
        <v>63</v>
      </c>
      <c r="D51" s="11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9"/>
  <sheetViews>
    <sheetView showGridLines="0" zoomScale="75" zoomScaleNormal="75" workbookViewId="0" topLeftCell="A11">
      <selection activeCell="F17" sqref="F17"/>
    </sheetView>
  </sheetViews>
  <sheetFormatPr defaultColWidth="12.00390625" defaultRowHeight="12.75"/>
  <cols>
    <col min="1" max="1" width="3.50390625" style="65" customWidth="1"/>
    <col min="2" max="2" width="18.50390625" style="197" customWidth="1"/>
    <col min="3" max="3" width="0.74609375" style="197" customWidth="1"/>
    <col min="4" max="4" width="8.50390625" style="201" customWidth="1"/>
    <col min="5" max="7" width="8.50390625" style="202" customWidth="1"/>
    <col min="8" max="14" width="8.50390625" style="201" customWidth="1"/>
    <col min="15" max="15" width="10.50390625" style="203" customWidth="1"/>
    <col min="16" max="16" width="2.625" style="65" customWidth="1"/>
    <col min="17" max="16384" width="12.00390625" style="65" customWidth="1"/>
  </cols>
  <sheetData>
    <row r="1" spans="1:15" ht="25.5" hidden="1" thickBot="1">
      <c r="A1" s="60"/>
      <c r="B1" s="61"/>
      <c r="C1" s="61"/>
      <c r="D1" s="62"/>
      <c r="E1" s="63"/>
      <c r="F1" s="63"/>
      <c r="G1" s="63"/>
      <c r="H1" s="62"/>
      <c r="I1" s="62"/>
      <c r="J1" s="62"/>
      <c r="K1" s="62"/>
      <c r="L1" s="62"/>
      <c r="M1" s="62"/>
      <c r="N1" s="62"/>
      <c r="O1" s="64"/>
    </row>
    <row r="2" spans="1:15" ht="24.75">
      <c r="A2" s="60"/>
      <c r="B2" s="66" t="s">
        <v>37</v>
      </c>
      <c r="C2" s="66"/>
      <c r="D2" s="67"/>
      <c r="E2" s="63"/>
      <c r="F2" s="63"/>
      <c r="G2" s="63"/>
      <c r="H2" s="67"/>
      <c r="I2" s="67"/>
      <c r="J2" s="67"/>
      <c r="K2" s="67"/>
      <c r="L2" s="67"/>
      <c r="M2" s="67"/>
      <c r="N2" s="67"/>
      <c r="O2" s="68"/>
    </row>
    <row r="3" spans="1:15" ht="17.25">
      <c r="A3" s="69"/>
      <c r="B3" s="70" t="s">
        <v>38</v>
      </c>
      <c r="C3" s="70"/>
      <c r="D3" s="71"/>
      <c r="E3" s="72"/>
      <c r="F3" s="72"/>
      <c r="G3" s="72"/>
      <c r="H3" s="73"/>
      <c r="I3" s="73"/>
      <c r="J3" s="73"/>
      <c r="K3" s="73"/>
      <c r="L3" s="73"/>
      <c r="M3" s="73"/>
      <c r="N3" s="73"/>
      <c r="O3" s="74"/>
    </row>
    <row r="4" spans="1:15" ht="17.25">
      <c r="A4" s="69"/>
      <c r="B4" s="75"/>
      <c r="C4" s="75"/>
      <c r="D4" s="76"/>
      <c r="E4" s="77"/>
      <c r="F4" s="77"/>
      <c r="G4" s="77"/>
      <c r="H4" s="78"/>
      <c r="I4" s="78"/>
      <c r="J4" s="78"/>
      <c r="K4" s="78"/>
      <c r="L4" s="78"/>
      <c r="M4" s="78"/>
      <c r="N4" s="78"/>
      <c r="O4" s="79"/>
    </row>
    <row r="5" spans="1:15" ht="17.25">
      <c r="A5" s="69"/>
      <c r="B5" s="80" t="s">
        <v>39</v>
      </c>
      <c r="C5" s="81"/>
      <c r="D5" s="82"/>
      <c r="E5" s="83"/>
      <c r="F5" s="84"/>
      <c r="G5" s="84"/>
      <c r="H5" s="78"/>
      <c r="I5" s="78"/>
      <c r="J5" s="78"/>
      <c r="K5" s="78"/>
      <c r="L5" s="78"/>
      <c r="M5" s="78"/>
      <c r="N5" s="78"/>
      <c r="O5" s="79"/>
    </row>
    <row r="6" spans="1:15" ht="17.25">
      <c r="A6" s="69"/>
      <c r="B6" s="75"/>
      <c r="C6" s="75"/>
      <c r="D6" s="76"/>
      <c r="E6" s="77"/>
      <c r="F6" s="77"/>
      <c r="G6" s="77"/>
      <c r="H6" s="78"/>
      <c r="I6" s="78"/>
      <c r="J6" s="78"/>
      <c r="K6" s="78"/>
      <c r="L6" s="78"/>
      <c r="M6" s="78"/>
      <c r="N6" s="78"/>
      <c r="O6" s="79"/>
    </row>
    <row r="7" spans="1:15" ht="18">
      <c r="A7" s="69"/>
      <c r="B7" s="85" t="s">
        <v>53</v>
      </c>
      <c r="C7" s="75"/>
      <c r="D7" s="76"/>
      <c r="E7" s="77"/>
      <c r="F7" s="77"/>
      <c r="G7" s="77"/>
      <c r="H7" s="78"/>
      <c r="I7" s="78"/>
      <c r="J7" s="78"/>
      <c r="K7" s="78"/>
      <c r="L7" s="78"/>
      <c r="M7" s="78"/>
      <c r="N7" s="78"/>
      <c r="O7" s="79"/>
    </row>
    <row r="8" spans="1:15" ht="17.25">
      <c r="A8" s="69"/>
      <c r="B8" s="86"/>
      <c r="C8" s="75"/>
      <c r="D8" s="76"/>
      <c r="E8" s="77"/>
      <c r="F8" s="77"/>
      <c r="G8" s="77"/>
      <c r="H8" s="78"/>
      <c r="I8" s="78"/>
      <c r="J8" s="78"/>
      <c r="K8" s="78"/>
      <c r="L8" s="78"/>
      <c r="M8" s="78"/>
      <c r="N8" s="78"/>
      <c r="O8" s="79"/>
    </row>
    <row r="9" spans="1:15" ht="18">
      <c r="A9" s="87"/>
      <c r="B9" s="85" t="s">
        <v>54</v>
      </c>
      <c r="C9" s="75"/>
      <c r="D9" s="76"/>
      <c r="E9" s="88"/>
      <c r="F9" s="77"/>
      <c r="G9" s="77"/>
      <c r="H9" s="78"/>
      <c r="I9" s="78"/>
      <c r="J9" s="78"/>
      <c r="K9" s="78"/>
      <c r="L9" s="78"/>
      <c r="M9" s="78"/>
      <c r="N9" s="78"/>
      <c r="O9" s="79"/>
    </row>
    <row r="10" spans="1:15" ht="17.25">
      <c r="A10" s="87"/>
      <c r="B10" s="75"/>
      <c r="C10" s="75"/>
      <c r="D10" s="76"/>
      <c r="E10" s="88"/>
      <c r="F10" s="77"/>
      <c r="G10" s="77"/>
      <c r="H10" s="78"/>
      <c r="I10" s="78"/>
      <c r="J10" s="78"/>
      <c r="K10" s="78"/>
      <c r="L10" s="78"/>
      <c r="M10" s="78"/>
      <c r="N10" s="78"/>
      <c r="O10" s="79"/>
    </row>
    <row r="11" spans="1:15" ht="15">
      <c r="A11" s="87"/>
      <c r="B11" s="89" t="s">
        <v>40</v>
      </c>
      <c r="C11" s="90"/>
      <c r="D11" s="91"/>
      <c r="E11" s="92"/>
      <c r="F11" s="93"/>
      <c r="G11" s="93"/>
      <c r="H11" s="91"/>
      <c r="I11" s="94"/>
      <c r="J11" s="94"/>
      <c r="K11" s="94"/>
      <c r="L11" s="94" t="s">
        <v>41</v>
      </c>
      <c r="M11" s="94"/>
      <c r="N11" s="94"/>
      <c r="O11" s="95"/>
    </row>
    <row r="12" spans="1:15" ht="15">
      <c r="A12" s="87"/>
      <c r="B12" s="96"/>
      <c r="C12" s="97"/>
      <c r="D12" s="98" t="s">
        <v>5</v>
      </c>
      <c r="E12" s="99"/>
      <c r="F12" s="99"/>
      <c r="G12" s="99"/>
      <c r="H12" s="98"/>
      <c r="I12" s="98"/>
      <c r="J12" s="98"/>
      <c r="K12" s="98"/>
      <c r="L12" s="98"/>
      <c r="M12" s="98"/>
      <c r="N12" s="98"/>
      <c r="O12" s="100"/>
    </row>
    <row r="13" spans="1:15" ht="19.5">
      <c r="A13" s="101"/>
      <c r="B13" s="102" t="s">
        <v>42</v>
      </c>
      <c r="C13" s="103"/>
      <c r="D13" s="104" t="s">
        <v>0</v>
      </c>
      <c r="E13" s="105" t="s">
        <v>7</v>
      </c>
      <c r="F13" s="106" t="s">
        <v>6</v>
      </c>
      <c r="G13" s="105" t="s">
        <v>3</v>
      </c>
      <c r="H13" s="107" t="s">
        <v>1</v>
      </c>
      <c r="I13" s="104" t="s">
        <v>2</v>
      </c>
      <c r="J13" s="104" t="s">
        <v>4</v>
      </c>
      <c r="K13" s="104" t="s">
        <v>55</v>
      </c>
      <c r="L13" s="104" t="s">
        <v>22</v>
      </c>
      <c r="M13" s="104" t="s">
        <v>35</v>
      </c>
      <c r="N13" s="108" t="s">
        <v>8</v>
      </c>
      <c r="O13" s="109" t="s">
        <v>17</v>
      </c>
    </row>
    <row r="14" spans="1:15" ht="15">
      <c r="A14" s="101"/>
      <c r="B14" s="110"/>
      <c r="C14" s="111"/>
      <c r="D14" s="112"/>
      <c r="E14" s="113" t="s">
        <v>18</v>
      </c>
      <c r="F14" s="113" t="s">
        <v>18</v>
      </c>
      <c r="G14" s="113" t="s">
        <v>18</v>
      </c>
      <c r="H14" s="112" t="s">
        <v>18</v>
      </c>
      <c r="I14" s="112" t="s">
        <v>18</v>
      </c>
      <c r="J14" s="112" t="s">
        <v>18</v>
      </c>
      <c r="K14" s="112" t="s">
        <v>18</v>
      </c>
      <c r="L14" s="112" t="s">
        <v>18</v>
      </c>
      <c r="M14" s="112" t="s">
        <v>18</v>
      </c>
      <c r="N14" s="112" t="s">
        <v>18</v>
      </c>
      <c r="O14" s="114" t="s">
        <v>18</v>
      </c>
    </row>
    <row r="15" spans="1:15" ht="15">
      <c r="A15" s="101"/>
      <c r="B15" s="115">
        <v>37264</v>
      </c>
      <c r="C15" s="116"/>
      <c r="D15" s="117">
        <v>7.12</v>
      </c>
      <c r="E15" s="118">
        <v>7076</v>
      </c>
      <c r="F15" s="119">
        <v>4100</v>
      </c>
      <c r="G15" s="119">
        <v>160</v>
      </c>
      <c r="H15" s="120">
        <v>107</v>
      </c>
      <c r="I15" s="121">
        <v>4.42</v>
      </c>
      <c r="J15" s="121">
        <v>0.35</v>
      </c>
      <c r="K15" s="121">
        <v>747</v>
      </c>
      <c r="L15" s="121">
        <v>0.78</v>
      </c>
      <c r="M15" s="121">
        <v>1.1</v>
      </c>
      <c r="N15" s="121">
        <v>19</v>
      </c>
      <c r="O15" s="122"/>
    </row>
    <row r="16" spans="1:15" ht="15">
      <c r="A16" s="101"/>
      <c r="B16" s="115">
        <v>37301</v>
      </c>
      <c r="C16" s="116"/>
      <c r="D16" s="117">
        <v>6.62</v>
      </c>
      <c r="E16" s="118">
        <v>6384</v>
      </c>
      <c r="F16" s="119">
        <v>3337</v>
      </c>
      <c r="G16" s="119">
        <v>150</v>
      </c>
      <c r="H16" s="120">
        <v>160</v>
      </c>
      <c r="I16" s="121">
        <v>4.07</v>
      </c>
      <c r="J16" s="121">
        <v>0.14</v>
      </c>
      <c r="K16" s="121">
        <v>627</v>
      </c>
      <c r="L16" s="121">
        <v>1.11</v>
      </c>
      <c r="M16" s="121">
        <v>9</v>
      </c>
      <c r="N16" s="121">
        <v>202</v>
      </c>
      <c r="O16" s="122"/>
    </row>
    <row r="17" spans="1:15" ht="15">
      <c r="A17" s="101"/>
      <c r="B17" s="115">
        <v>37358</v>
      </c>
      <c r="C17" s="116"/>
      <c r="D17" s="117">
        <v>6.66</v>
      </c>
      <c r="E17" s="118">
        <v>6790</v>
      </c>
      <c r="F17" s="119">
        <v>3310</v>
      </c>
      <c r="G17" s="119">
        <v>18</v>
      </c>
      <c r="H17" s="120">
        <v>21.5</v>
      </c>
      <c r="I17" s="121">
        <v>2.97</v>
      </c>
      <c r="J17" s="121">
        <v>0.05</v>
      </c>
      <c r="K17" s="121">
        <v>727</v>
      </c>
      <c r="L17" s="121">
        <v>1.66</v>
      </c>
      <c r="M17" s="121">
        <v>1.3</v>
      </c>
      <c r="N17" s="121">
        <v>29</v>
      </c>
      <c r="O17" s="122"/>
    </row>
    <row r="18" spans="1:15" ht="15">
      <c r="A18" s="101"/>
      <c r="B18" s="123">
        <v>37463</v>
      </c>
      <c r="C18" s="116"/>
      <c r="D18" s="117">
        <v>8.29</v>
      </c>
      <c r="E18" s="118">
        <v>7470</v>
      </c>
      <c r="F18" s="119">
        <v>3553</v>
      </c>
      <c r="G18" s="119">
        <v>64</v>
      </c>
      <c r="H18" s="120">
        <v>31</v>
      </c>
      <c r="I18" s="121">
        <v>2.62</v>
      </c>
      <c r="J18" s="121">
        <v>0.05</v>
      </c>
      <c r="K18" s="121">
        <v>837</v>
      </c>
      <c r="L18" s="121">
        <v>0.15</v>
      </c>
      <c r="M18" s="121">
        <v>0.8</v>
      </c>
      <c r="N18" s="121">
        <v>19</v>
      </c>
      <c r="O18" s="122">
        <v>3E-05</v>
      </c>
    </row>
    <row r="19" spans="1:15" ht="15">
      <c r="A19" s="101"/>
      <c r="B19" s="123">
        <v>37525</v>
      </c>
      <c r="C19" s="116"/>
      <c r="D19" s="124"/>
      <c r="E19" s="118">
        <v>7200</v>
      </c>
      <c r="F19" s="119">
        <v>3550</v>
      </c>
      <c r="G19" s="119">
        <v>62</v>
      </c>
      <c r="H19" s="120">
        <v>36.8</v>
      </c>
      <c r="I19" s="121">
        <v>3.54</v>
      </c>
      <c r="J19" s="121"/>
      <c r="K19" s="121">
        <v>851</v>
      </c>
      <c r="L19" s="121"/>
      <c r="M19" s="121"/>
      <c r="N19" s="121"/>
      <c r="O19" s="122"/>
    </row>
    <row r="20" spans="1:15" ht="15">
      <c r="A20" s="101"/>
      <c r="B20" s="115">
        <v>37551</v>
      </c>
      <c r="C20" s="116"/>
      <c r="D20" s="117">
        <v>6.73</v>
      </c>
      <c r="E20" s="118">
        <v>6700</v>
      </c>
      <c r="F20" s="119">
        <v>3420</v>
      </c>
      <c r="G20" s="119">
        <v>72</v>
      </c>
      <c r="H20" s="120">
        <v>34.2</v>
      </c>
      <c r="I20" s="121">
        <v>2.9</v>
      </c>
      <c r="J20" s="121">
        <v>0.02</v>
      </c>
      <c r="K20" s="121">
        <v>747</v>
      </c>
      <c r="L20" s="121">
        <v>0.41</v>
      </c>
      <c r="M20" s="121">
        <v>0.6</v>
      </c>
      <c r="N20" s="121">
        <v>8</v>
      </c>
      <c r="O20" s="122">
        <v>3E-05</v>
      </c>
    </row>
    <row r="21" spans="1:15" ht="15" hidden="1">
      <c r="A21" s="101"/>
      <c r="B21" s="125" t="s">
        <v>43</v>
      </c>
      <c r="C21" s="126"/>
      <c r="D21" s="127">
        <f aca="true" t="shared" si="0" ref="D21:O21">AVERAGEA(D15:D20)</f>
        <v>7.0840000000000005</v>
      </c>
      <c r="E21" s="128">
        <f t="shared" si="0"/>
        <v>6936.666666666667</v>
      </c>
      <c r="F21" s="129">
        <f t="shared" si="0"/>
        <v>3545</v>
      </c>
      <c r="G21" s="129">
        <f t="shared" si="0"/>
        <v>87.66666666666667</v>
      </c>
      <c r="H21" s="130">
        <f t="shared" si="0"/>
        <v>65.08333333333333</v>
      </c>
      <c r="I21" s="131">
        <f t="shared" si="0"/>
        <v>3.42</v>
      </c>
      <c r="J21" s="132">
        <f t="shared" si="0"/>
        <v>0.12200000000000003</v>
      </c>
      <c r="K21" s="132">
        <f t="shared" si="0"/>
        <v>756</v>
      </c>
      <c r="L21" s="132">
        <f t="shared" si="0"/>
        <v>0.8219999999999998</v>
      </c>
      <c r="M21" s="132">
        <f t="shared" si="0"/>
        <v>2.56</v>
      </c>
      <c r="N21" s="132">
        <f t="shared" si="0"/>
        <v>55.4</v>
      </c>
      <c r="O21" s="133">
        <f t="shared" si="0"/>
        <v>3E-05</v>
      </c>
    </row>
    <row r="22" spans="1:15" ht="15.75" thickBot="1">
      <c r="A22" s="101"/>
      <c r="B22" s="115">
        <v>37602</v>
      </c>
      <c r="C22" s="116"/>
      <c r="D22" s="107">
        <v>6.59</v>
      </c>
      <c r="E22" s="106">
        <v>6400</v>
      </c>
      <c r="F22" s="134">
        <v>3120</v>
      </c>
      <c r="G22" s="134">
        <v>62</v>
      </c>
      <c r="H22" s="135">
        <v>30.95</v>
      </c>
      <c r="I22" s="136">
        <v>4.02</v>
      </c>
      <c r="J22" s="121"/>
      <c r="K22" s="121"/>
      <c r="L22" s="121"/>
      <c r="M22" s="121"/>
      <c r="N22" s="121"/>
      <c r="O22" s="122"/>
    </row>
    <row r="23" spans="1:15" ht="15.75" hidden="1" thickBot="1">
      <c r="A23" s="101"/>
      <c r="B23" s="123"/>
      <c r="C23" s="116"/>
      <c r="D23" s="117"/>
      <c r="E23" s="118"/>
      <c r="F23" s="119"/>
      <c r="G23" s="119"/>
      <c r="H23" s="120"/>
      <c r="I23" s="121"/>
      <c r="J23" s="121"/>
      <c r="K23" s="121"/>
      <c r="L23" s="121"/>
      <c r="M23" s="121"/>
      <c r="N23" s="121"/>
      <c r="O23" s="122"/>
    </row>
    <row r="24" spans="1:15" ht="15.75" hidden="1" thickBot="1">
      <c r="A24" s="101"/>
      <c r="B24" s="123"/>
      <c r="C24" s="137"/>
      <c r="D24" s="107"/>
      <c r="E24" s="106"/>
      <c r="F24" s="134"/>
      <c r="G24" s="134"/>
      <c r="H24" s="135"/>
      <c r="I24" s="136"/>
      <c r="J24" s="136"/>
      <c r="K24" s="136"/>
      <c r="L24" s="136"/>
      <c r="M24" s="136"/>
      <c r="N24" s="136"/>
      <c r="O24" s="138"/>
    </row>
    <row r="25" spans="1:15" ht="15.75" hidden="1" thickBot="1">
      <c r="A25" s="101"/>
      <c r="B25" s="123"/>
      <c r="C25" s="137"/>
      <c r="D25" s="107"/>
      <c r="E25" s="106"/>
      <c r="F25" s="134"/>
      <c r="G25" s="134"/>
      <c r="H25" s="135"/>
      <c r="I25" s="136"/>
      <c r="J25" s="136"/>
      <c r="K25" s="136"/>
      <c r="L25" s="136"/>
      <c r="M25" s="136"/>
      <c r="N25" s="136"/>
      <c r="O25" s="138"/>
    </row>
    <row r="26" spans="1:15" ht="15.75" hidden="1" thickBot="1">
      <c r="A26" s="101"/>
      <c r="B26" s="115"/>
      <c r="C26" s="137"/>
      <c r="D26" s="107"/>
      <c r="E26" s="106"/>
      <c r="F26" s="134"/>
      <c r="G26" s="134"/>
      <c r="H26" s="135"/>
      <c r="I26" s="136"/>
      <c r="J26" s="136"/>
      <c r="K26" s="136"/>
      <c r="L26" s="136"/>
      <c r="M26" s="136"/>
      <c r="N26" s="136"/>
      <c r="O26" s="138"/>
    </row>
    <row r="27" spans="1:15" ht="15.75" hidden="1" thickBot="1">
      <c r="A27" s="101"/>
      <c r="B27" s="115"/>
      <c r="C27" s="116"/>
      <c r="D27" s="107"/>
      <c r="E27" s="106"/>
      <c r="F27" s="134"/>
      <c r="G27" s="134"/>
      <c r="H27" s="135"/>
      <c r="I27" s="136"/>
      <c r="J27" s="136"/>
      <c r="K27" s="136"/>
      <c r="L27" s="136"/>
      <c r="M27" s="136"/>
      <c r="N27" s="136"/>
      <c r="O27" s="138"/>
    </row>
    <row r="28" spans="1:15" ht="15.75" hidden="1" thickBot="1">
      <c r="A28" s="101"/>
      <c r="B28" s="115"/>
      <c r="C28" s="116"/>
      <c r="D28" s="107"/>
      <c r="E28" s="106"/>
      <c r="F28" s="134"/>
      <c r="G28" s="134"/>
      <c r="H28" s="135"/>
      <c r="I28" s="136"/>
      <c r="J28" s="136"/>
      <c r="K28" s="136"/>
      <c r="L28" s="136"/>
      <c r="M28" s="136"/>
      <c r="N28" s="136"/>
      <c r="O28" s="138"/>
    </row>
    <row r="29" spans="1:15" ht="15.75" hidden="1" thickBot="1">
      <c r="A29" s="101"/>
      <c r="B29" s="115"/>
      <c r="C29" s="116"/>
      <c r="D29" s="107"/>
      <c r="E29" s="106"/>
      <c r="F29" s="134"/>
      <c r="G29" s="134"/>
      <c r="H29" s="135"/>
      <c r="I29" s="136"/>
      <c r="J29" s="136"/>
      <c r="K29" s="136"/>
      <c r="L29" s="136"/>
      <c r="M29" s="136"/>
      <c r="N29" s="136"/>
      <c r="O29" s="138"/>
    </row>
    <row r="30" spans="1:15" ht="15.75" hidden="1" thickBot="1">
      <c r="A30" s="101"/>
      <c r="B30" s="115"/>
      <c r="C30" s="116"/>
      <c r="D30" s="107"/>
      <c r="E30" s="106"/>
      <c r="F30" s="134"/>
      <c r="G30" s="134"/>
      <c r="H30" s="135"/>
      <c r="I30" s="136"/>
      <c r="J30" s="136"/>
      <c r="K30" s="136"/>
      <c r="L30" s="136"/>
      <c r="M30" s="136"/>
      <c r="N30" s="136"/>
      <c r="O30" s="138"/>
    </row>
    <row r="31" spans="1:15" ht="15.75" hidden="1" thickBot="1">
      <c r="A31" s="101"/>
      <c r="B31" s="103" t="s">
        <v>44</v>
      </c>
      <c r="C31" s="103"/>
      <c r="D31" s="127">
        <f aca="true" t="shared" si="1" ref="D31:K31">AVERAGEA(D22:D30)</f>
        <v>6.59</v>
      </c>
      <c r="E31" s="128">
        <f t="shared" si="1"/>
        <v>6400</v>
      </c>
      <c r="F31" s="129">
        <f t="shared" si="1"/>
        <v>3120</v>
      </c>
      <c r="G31" s="129">
        <f t="shared" si="1"/>
        <v>62</v>
      </c>
      <c r="H31" s="130">
        <f t="shared" si="1"/>
        <v>30.95</v>
      </c>
      <c r="I31" s="131">
        <f t="shared" si="1"/>
        <v>4.02</v>
      </c>
      <c r="J31" s="131" t="e">
        <f t="shared" si="1"/>
        <v>#DIV/0!</v>
      </c>
      <c r="K31" s="131" t="e">
        <f t="shared" si="1"/>
        <v>#DIV/0!</v>
      </c>
      <c r="L31" s="131" t="e">
        <f>AVERAGEA(L22:L30)</f>
        <v>#DIV/0!</v>
      </c>
      <c r="M31" s="131" t="e">
        <f>AVERAGEA(M22:M30)</f>
        <v>#DIV/0!</v>
      </c>
      <c r="N31" s="131" t="e">
        <f>AVERAGEA(N22:N30)</f>
        <v>#DIV/0!</v>
      </c>
      <c r="O31" s="139" t="e">
        <f>AVERAGEA(O22:O30)</f>
        <v>#DIV/0!</v>
      </c>
    </row>
    <row r="32" spans="1:15" ht="15.75" hidden="1" thickBot="1">
      <c r="A32" s="101"/>
      <c r="B32" s="140" t="s">
        <v>45</v>
      </c>
      <c r="C32" s="140"/>
      <c r="D32" s="141">
        <f aca="true" t="shared" si="2" ref="D32:O32">AVERAGEA(D15:D20,D22:D30)</f>
        <v>7.001666666666668</v>
      </c>
      <c r="E32" s="142">
        <f t="shared" si="2"/>
        <v>6860</v>
      </c>
      <c r="F32" s="143">
        <f t="shared" si="2"/>
        <v>3484.285714285714</v>
      </c>
      <c r="G32" s="143">
        <f t="shared" si="2"/>
        <v>84</v>
      </c>
      <c r="H32" s="144">
        <f t="shared" si="2"/>
        <v>60.207142857142856</v>
      </c>
      <c r="I32" s="145">
        <f t="shared" si="2"/>
        <v>3.505714285714286</v>
      </c>
      <c r="J32" s="145">
        <f t="shared" si="2"/>
        <v>0.12200000000000003</v>
      </c>
      <c r="K32" s="145">
        <f t="shared" si="2"/>
        <v>756</v>
      </c>
      <c r="L32" s="145">
        <f t="shared" si="2"/>
        <v>0.8219999999999998</v>
      </c>
      <c r="M32" s="145">
        <f t="shared" si="2"/>
        <v>2.56</v>
      </c>
      <c r="N32" s="145">
        <f t="shared" si="2"/>
        <v>55.4</v>
      </c>
      <c r="O32" s="146">
        <f t="shared" si="2"/>
        <v>3E-05</v>
      </c>
    </row>
    <row r="33" spans="1:15" ht="15.75" hidden="1" thickBot="1">
      <c r="A33" s="101"/>
      <c r="B33" s="123"/>
      <c r="C33" s="137"/>
      <c r="D33" s="117"/>
      <c r="E33" s="147"/>
      <c r="F33" s="148"/>
      <c r="G33" s="148"/>
      <c r="H33" s="149"/>
      <c r="I33" s="150"/>
      <c r="J33" s="150"/>
      <c r="K33" s="150"/>
      <c r="L33" s="150"/>
      <c r="M33" s="150"/>
      <c r="N33" s="150"/>
      <c r="O33" s="151"/>
    </row>
    <row r="34" spans="1:15" ht="15.75" hidden="1" thickBot="1">
      <c r="A34" s="101"/>
      <c r="B34" s="123"/>
      <c r="C34" s="137"/>
      <c r="D34" s="117"/>
      <c r="E34" s="147"/>
      <c r="F34" s="148"/>
      <c r="G34" s="148"/>
      <c r="H34" s="149"/>
      <c r="I34" s="150"/>
      <c r="J34" s="150"/>
      <c r="K34" s="150"/>
      <c r="L34" s="150"/>
      <c r="M34" s="150"/>
      <c r="N34" s="150"/>
      <c r="O34" s="151"/>
    </row>
    <row r="35" spans="1:15" ht="15.75" hidden="1" thickBot="1">
      <c r="A35" s="101"/>
      <c r="B35" s="123"/>
      <c r="C35" s="137"/>
      <c r="D35" s="117"/>
      <c r="E35" s="147"/>
      <c r="F35" s="148"/>
      <c r="G35" s="148"/>
      <c r="H35" s="149"/>
      <c r="I35" s="150"/>
      <c r="J35" s="150"/>
      <c r="K35" s="150"/>
      <c r="L35" s="150"/>
      <c r="M35" s="150"/>
      <c r="N35" s="150"/>
      <c r="O35" s="151"/>
    </row>
    <row r="36" spans="1:15" ht="15.75" hidden="1" thickBot="1">
      <c r="A36" s="101"/>
      <c r="B36" s="123"/>
      <c r="C36" s="137"/>
      <c r="D36" s="117"/>
      <c r="E36" s="147"/>
      <c r="F36" s="148"/>
      <c r="G36" s="148"/>
      <c r="H36" s="149"/>
      <c r="I36" s="150"/>
      <c r="J36" s="150"/>
      <c r="K36" s="150"/>
      <c r="L36" s="150"/>
      <c r="M36" s="150"/>
      <c r="N36" s="150"/>
      <c r="O36" s="151"/>
    </row>
    <row r="37" spans="1:15" ht="15.75" hidden="1" thickBot="1">
      <c r="A37" s="101"/>
      <c r="B37" s="123"/>
      <c r="C37" s="137"/>
      <c r="D37" s="117"/>
      <c r="E37" s="147"/>
      <c r="F37" s="148"/>
      <c r="G37" s="148"/>
      <c r="H37" s="149"/>
      <c r="I37" s="150"/>
      <c r="J37" s="150"/>
      <c r="K37" s="150"/>
      <c r="L37" s="150"/>
      <c r="M37" s="150"/>
      <c r="N37" s="150"/>
      <c r="O37" s="151"/>
    </row>
    <row r="38" spans="1:15" ht="15.75" hidden="1" thickBot="1">
      <c r="A38" s="101"/>
      <c r="B38" s="123"/>
      <c r="C38" s="137"/>
      <c r="D38" s="117"/>
      <c r="E38" s="147"/>
      <c r="F38" s="148"/>
      <c r="G38" s="148"/>
      <c r="H38" s="149"/>
      <c r="I38" s="150"/>
      <c r="J38" s="150"/>
      <c r="K38" s="150"/>
      <c r="L38" s="150"/>
      <c r="M38" s="150"/>
      <c r="N38" s="150"/>
      <c r="O38" s="151"/>
    </row>
    <row r="39" spans="1:15" ht="15.75" hidden="1" thickBot="1">
      <c r="A39" s="101"/>
      <c r="B39" s="123"/>
      <c r="C39" s="137"/>
      <c r="D39" s="117"/>
      <c r="E39" s="147"/>
      <c r="F39" s="148"/>
      <c r="G39" s="148"/>
      <c r="H39" s="149"/>
      <c r="I39" s="150"/>
      <c r="J39" s="150"/>
      <c r="K39" s="150"/>
      <c r="L39" s="150"/>
      <c r="M39" s="150"/>
      <c r="N39" s="150"/>
      <c r="O39" s="151"/>
    </row>
    <row r="40" spans="1:15" ht="15.75" hidden="1" thickBot="1">
      <c r="A40" s="101"/>
      <c r="B40" s="152" t="s">
        <v>46</v>
      </c>
      <c r="C40" s="152"/>
      <c r="D40" s="153" t="e">
        <f aca="true" t="shared" si="3" ref="D40:K40">AVERAGE(D33:D39)</f>
        <v>#DIV/0!</v>
      </c>
      <c r="E40" s="154" t="e">
        <f t="shared" si="3"/>
        <v>#DIV/0!</v>
      </c>
      <c r="F40" s="155" t="e">
        <f t="shared" si="3"/>
        <v>#DIV/0!</v>
      </c>
      <c r="G40" s="155" t="e">
        <f t="shared" si="3"/>
        <v>#DIV/0!</v>
      </c>
      <c r="H40" s="156" t="e">
        <f t="shared" si="3"/>
        <v>#DIV/0!</v>
      </c>
      <c r="I40" s="157" t="e">
        <f t="shared" si="3"/>
        <v>#DIV/0!</v>
      </c>
      <c r="J40" s="157" t="e">
        <f t="shared" si="3"/>
        <v>#DIV/0!</v>
      </c>
      <c r="K40" s="157" t="e">
        <f t="shared" si="3"/>
        <v>#DIV/0!</v>
      </c>
      <c r="L40" s="157" t="e">
        <f>AVERAGE(L33:L39)</f>
        <v>#DIV/0!</v>
      </c>
      <c r="M40" s="157" t="e">
        <f>AVERAGE(M33:M39)</f>
        <v>#DIV/0!</v>
      </c>
      <c r="N40" s="157" t="e">
        <f>AVERAGE(N33:N39)</f>
        <v>#DIV/0!</v>
      </c>
      <c r="O40" s="158" t="e">
        <f>AVERAGE(O33:O39)</f>
        <v>#DIV/0!</v>
      </c>
    </row>
    <row r="41" spans="1:15" ht="15.75" hidden="1" thickBot="1">
      <c r="A41" s="101"/>
      <c r="B41" s="123"/>
      <c r="C41" s="137"/>
      <c r="D41" s="107"/>
      <c r="E41" s="159"/>
      <c r="F41" s="119"/>
      <c r="G41" s="160"/>
      <c r="H41" s="120"/>
      <c r="I41" s="121"/>
      <c r="J41" s="121"/>
      <c r="K41" s="121"/>
      <c r="L41" s="121"/>
      <c r="M41" s="121"/>
      <c r="N41" s="121"/>
      <c r="O41" s="122"/>
    </row>
    <row r="42" spans="1:15" ht="15.75" hidden="1" thickBot="1">
      <c r="A42" s="101"/>
      <c r="B42" s="123"/>
      <c r="C42" s="137"/>
      <c r="D42" s="117"/>
      <c r="E42" s="118"/>
      <c r="F42" s="161"/>
      <c r="G42" s="161"/>
      <c r="H42" s="162"/>
      <c r="I42" s="150"/>
      <c r="J42" s="150"/>
      <c r="K42" s="150"/>
      <c r="L42" s="150"/>
      <c r="M42" s="150"/>
      <c r="N42" s="150"/>
      <c r="O42" s="151"/>
    </row>
    <row r="43" spans="1:15" ht="15.75" hidden="1" thickBot="1">
      <c r="A43" s="101"/>
      <c r="B43" s="163"/>
      <c r="C43" s="164"/>
      <c r="D43" s="117"/>
      <c r="E43" s="118"/>
      <c r="F43" s="161"/>
      <c r="G43" s="161"/>
      <c r="H43" s="162"/>
      <c r="I43" s="150"/>
      <c r="J43" s="150"/>
      <c r="K43" s="150"/>
      <c r="L43" s="150"/>
      <c r="M43" s="150"/>
      <c r="N43" s="150"/>
      <c r="O43" s="151"/>
    </row>
    <row r="44" spans="1:15" ht="15.75" hidden="1" thickBot="1">
      <c r="A44" s="101"/>
      <c r="B44" s="123"/>
      <c r="C44" s="164"/>
      <c r="D44" s="117"/>
      <c r="E44" s="118"/>
      <c r="F44" s="161"/>
      <c r="G44" s="161"/>
      <c r="H44" s="162"/>
      <c r="I44" s="150"/>
      <c r="J44" s="150"/>
      <c r="K44" s="150"/>
      <c r="L44" s="150"/>
      <c r="M44" s="150"/>
      <c r="N44" s="150"/>
      <c r="O44" s="151"/>
    </row>
    <row r="45" spans="1:15" ht="15.75" hidden="1" thickBot="1">
      <c r="A45" s="101"/>
      <c r="B45" s="123"/>
      <c r="C45" s="137"/>
      <c r="D45" s="117"/>
      <c r="E45" s="118"/>
      <c r="F45" s="161"/>
      <c r="G45" s="161"/>
      <c r="H45" s="162"/>
      <c r="I45" s="150"/>
      <c r="J45" s="150"/>
      <c r="K45" s="150"/>
      <c r="L45" s="150"/>
      <c r="M45" s="150"/>
      <c r="N45" s="150"/>
      <c r="O45" s="151"/>
    </row>
    <row r="46" spans="1:15" ht="15.75" hidden="1" thickBot="1">
      <c r="A46" s="101"/>
      <c r="B46" s="123"/>
      <c r="C46" s="137"/>
      <c r="D46" s="117"/>
      <c r="E46" s="118"/>
      <c r="F46" s="161"/>
      <c r="G46" s="161"/>
      <c r="H46" s="162"/>
      <c r="I46" s="150"/>
      <c r="J46" s="150"/>
      <c r="K46" s="150"/>
      <c r="L46" s="150"/>
      <c r="M46" s="150"/>
      <c r="N46" s="150"/>
      <c r="O46" s="151"/>
    </row>
    <row r="47" spans="1:15" ht="15.75" hidden="1" thickBot="1">
      <c r="A47" s="101"/>
      <c r="B47" s="103" t="s">
        <v>47</v>
      </c>
      <c r="C47" s="103"/>
      <c r="D47" s="165" t="e">
        <f aca="true" t="shared" si="4" ref="D47:O47">AVERAGE(D41:D46)</f>
        <v>#DIV/0!</v>
      </c>
      <c r="E47" s="166" t="e">
        <f t="shared" si="4"/>
        <v>#DIV/0!</v>
      </c>
      <c r="F47" s="167" t="e">
        <f t="shared" si="4"/>
        <v>#DIV/0!</v>
      </c>
      <c r="G47" s="167" t="e">
        <f t="shared" si="4"/>
        <v>#DIV/0!</v>
      </c>
      <c r="H47" s="168" t="e">
        <f t="shared" si="4"/>
        <v>#DIV/0!</v>
      </c>
      <c r="I47" s="169" t="e">
        <f t="shared" si="4"/>
        <v>#DIV/0!</v>
      </c>
      <c r="J47" s="169" t="e">
        <f t="shared" si="4"/>
        <v>#DIV/0!</v>
      </c>
      <c r="K47" s="169" t="e">
        <f t="shared" si="4"/>
        <v>#DIV/0!</v>
      </c>
      <c r="L47" s="169" t="e">
        <f t="shared" si="4"/>
        <v>#DIV/0!</v>
      </c>
      <c r="M47" s="169" t="e">
        <f t="shared" si="4"/>
        <v>#DIV/0!</v>
      </c>
      <c r="N47" s="169" t="e">
        <f t="shared" si="4"/>
        <v>#DIV/0!</v>
      </c>
      <c r="O47" s="170" t="e">
        <f t="shared" si="4"/>
        <v>#DIV/0!</v>
      </c>
    </row>
    <row r="48" spans="1:15" ht="15.75" hidden="1" thickBot="1">
      <c r="A48" s="101"/>
      <c r="B48" s="140" t="s">
        <v>48</v>
      </c>
      <c r="C48" s="140"/>
      <c r="D48" s="141" t="e">
        <f aca="true" t="shared" si="5" ref="D48:O48">AVERAGE(D33:D39,D41:D46)</f>
        <v>#DIV/0!</v>
      </c>
      <c r="E48" s="142" t="e">
        <f t="shared" si="5"/>
        <v>#DIV/0!</v>
      </c>
      <c r="F48" s="143" t="e">
        <f t="shared" si="5"/>
        <v>#DIV/0!</v>
      </c>
      <c r="G48" s="143" t="e">
        <f t="shared" si="5"/>
        <v>#DIV/0!</v>
      </c>
      <c r="H48" s="144" t="e">
        <f t="shared" si="5"/>
        <v>#DIV/0!</v>
      </c>
      <c r="I48" s="145" t="e">
        <f t="shared" si="5"/>
        <v>#DIV/0!</v>
      </c>
      <c r="J48" s="145" t="e">
        <f t="shared" si="5"/>
        <v>#DIV/0!</v>
      </c>
      <c r="K48" s="145" t="e">
        <f t="shared" si="5"/>
        <v>#DIV/0!</v>
      </c>
      <c r="L48" s="145" t="e">
        <f t="shared" si="5"/>
        <v>#DIV/0!</v>
      </c>
      <c r="M48" s="145" t="e">
        <f t="shared" si="5"/>
        <v>#DIV/0!</v>
      </c>
      <c r="N48" s="145" t="e">
        <f t="shared" si="5"/>
        <v>#DIV/0!</v>
      </c>
      <c r="O48" s="146" t="e">
        <f t="shared" si="5"/>
        <v>#DIV/0!</v>
      </c>
    </row>
    <row r="49" spans="1:15" ht="15.75" thickTop="1">
      <c r="A49" s="101"/>
      <c r="B49" s="171" t="s">
        <v>49</v>
      </c>
      <c r="C49" s="172"/>
      <c r="D49" s="173">
        <f aca="true" t="shared" si="6" ref="D49:O49">AVERAGEA(D15:D20,D22:D30,D33:D39,D41:D46)</f>
        <v>7.001666666666668</v>
      </c>
      <c r="E49" s="174">
        <f t="shared" si="6"/>
        <v>6860</v>
      </c>
      <c r="F49" s="175">
        <f t="shared" si="6"/>
        <v>3484.285714285714</v>
      </c>
      <c r="G49" s="175">
        <f t="shared" si="6"/>
        <v>84</v>
      </c>
      <c r="H49" s="176">
        <f t="shared" si="6"/>
        <v>60.207142857142856</v>
      </c>
      <c r="I49" s="177">
        <f t="shared" si="6"/>
        <v>3.505714285714286</v>
      </c>
      <c r="J49" s="177">
        <f t="shared" si="6"/>
        <v>0.12200000000000003</v>
      </c>
      <c r="K49" s="177">
        <f t="shared" si="6"/>
        <v>756</v>
      </c>
      <c r="L49" s="177">
        <f t="shared" si="6"/>
        <v>0.8219999999999998</v>
      </c>
      <c r="M49" s="177">
        <f t="shared" si="6"/>
        <v>2.56</v>
      </c>
      <c r="N49" s="177">
        <f t="shared" si="6"/>
        <v>55.4</v>
      </c>
      <c r="O49" s="178">
        <f t="shared" si="6"/>
        <v>3E-05</v>
      </c>
    </row>
    <row r="50" spans="1:15" ht="15">
      <c r="A50" s="101"/>
      <c r="B50" s="179" t="s">
        <v>50</v>
      </c>
      <c r="C50" s="137"/>
      <c r="D50" s="117">
        <f aca="true" t="shared" si="7" ref="D50:O50">MINA(D15:D20,D22:D30,D33:D39,D41:D46)</f>
        <v>6.59</v>
      </c>
      <c r="E50" s="118">
        <f t="shared" si="7"/>
        <v>6384</v>
      </c>
      <c r="F50" s="161">
        <f t="shared" si="7"/>
        <v>3120</v>
      </c>
      <c r="G50" s="161">
        <f t="shared" si="7"/>
        <v>18</v>
      </c>
      <c r="H50" s="162">
        <f t="shared" si="7"/>
        <v>21.5</v>
      </c>
      <c r="I50" s="150">
        <f t="shared" si="7"/>
        <v>2.62</v>
      </c>
      <c r="J50" s="150">
        <f t="shared" si="7"/>
        <v>0.02</v>
      </c>
      <c r="K50" s="150">
        <f t="shared" si="7"/>
        <v>627</v>
      </c>
      <c r="L50" s="150">
        <f t="shared" si="7"/>
        <v>0.15</v>
      </c>
      <c r="M50" s="150">
        <f t="shared" si="7"/>
        <v>0.6</v>
      </c>
      <c r="N50" s="150">
        <f t="shared" si="7"/>
        <v>8</v>
      </c>
      <c r="O50" s="151">
        <f t="shared" si="7"/>
        <v>3E-05</v>
      </c>
    </row>
    <row r="51" spans="1:15" ht="15">
      <c r="A51" s="101"/>
      <c r="B51" s="179" t="s">
        <v>51</v>
      </c>
      <c r="C51" s="137"/>
      <c r="D51" s="180">
        <f aca="true" t="shared" si="8" ref="D51:O51">MAXA(D15:D20,D22:D30,D33:D39,D41:D46)</f>
        <v>8.29</v>
      </c>
      <c r="E51" s="118">
        <f t="shared" si="8"/>
        <v>7470</v>
      </c>
      <c r="F51" s="161">
        <f t="shared" si="8"/>
        <v>4100</v>
      </c>
      <c r="G51" s="161">
        <f t="shared" si="8"/>
        <v>160</v>
      </c>
      <c r="H51" s="162">
        <f t="shared" si="8"/>
        <v>160</v>
      </c>
      <c r="I51" s="150">
        <f t="shared" si="8"/>
        <v>4.42</v>
      </c>
      <c r="J51" s="150">
        <f t="shared" si="8"/>
        <v>0.35</v>
      </c>
      <c r="K51" s="150">
        <f t="shared" si="8"/>
        <v>851</v>
      </c>
      <c r="L51" s="150">
        <f t="shared" si="8"/>
        <v>1.66</v>
      </c>
      <c r="M51" s="150">
        <f t="shared" si="8"/>
        <v>9</v>
      </c>
      <c r="N51" s="150">
        <f t="shared" si="8"/>
        <v>202</v>
      </c>
      <c r="O51" s="151">
        <f t="shared" si="8"/>
        <v>3E-05</v>
      </c>
    </row>
    <row r="52" spans="1:15" ht="15.75" thickBot="1">
      <c r="A52" s="181"/>
      <c r="B52" s="182" t="s">
        <v>52</v>
      </c>
      <c r="C52" s="183"/>
      <c r="D52" s="184"/>
      <c r="E52" s="185"/>
      <c r="F52" s="185"/>
      <c r="G52" s="185"/>
      <c r="H52" s="184"/>
      <c r="I52" s="184"/>
      <c r="J52" s="184"/>
      <c r="K52" s="184"/>
      <c r="L52" s="184"/>
      <c r="M52" s="184"/>
      <c r="N52" s="186"/>
      <c r="O52" s="187"/>
    </row>
    <row r="53" spans="1:15" ht="15">
      <c r="A53" s="188"/>
      <c r="B53" s="189"/>
      <c r="C53" s="190"/>
      <c r="D53" s="191"/>
      <c r="E53" s="192"/>
      <c r="F53" s="192"/>
      <c r="G53" s="192"/>
      <c r="H53" s="191"/>
      <c r="I53" s="191"/>
      <c r="J53" s="191"/>
      <c r="K53" s="191"/>
      <c r="L53" s="191"/>
      <c r="M53" s="191"/>
      <c r="N53" s="191"/>
      <c r="O53" s="193"/>
    </row>
    <row r="54" spans="1:15" ht="15">
      <c r="A54" s="194"/>
      <c r="B54" s="195"/>
      <c r="C54" s="195"/>
      <c r="D54" s="191"/>
      <c r="E54" s="192"/>
      <c r="F54" s="192"/>
      <c r="G54" s="192"/>
      <c r="H54" s="191"/>
      <c r="I54" s="191"/>
      <c r="J54" s="191"/>
      <c r="K54" s="191"/>
      <c r="L54" s="191"/>
      <c r="M54" s="191"/>
      <c r="N54" s="191"/>
      <c r="O54" s="193"/>
    </row>
    <row r="55" spans="1:15" ht="15">
      <c r="A55" s="188"/>
      <c r="B55" s="196"/>
      <c r="C55" s="196"/>
      <c r="D55" s="191"/>
      <c r="E55" s="192"/>
      <c r="F55" s="192"/>
      <c r="G55" s="192"/>
      <c r="H55" s="191"/>
      <c r="I55" s="191"/>
      <c r="J55" s="191"/>
      <c r="K55" s="191"/>
      <c r="L55" s="191"/>
      <c r="M55" s="191"/>
      <c r="N55" s="191"/>
      <c r="O55" s="193"/>
    </row>
    <row r="56" spans="1:15" ht="15">
      <c r="A56" s="188"/>
      <c r="B56" s="196"/>
      <c r="C56" s="195"/>
      <c r="D56" s="191"/>
      <c r="E56" s="192"/>
      <c r="F56" s="192"/>
      <c r="G56" s="192"/>
      <c r="H56" s="191"/>
      <c r="I56" s="191"/>
      <c r="J56" s="191"/>
      <c r="K56" s="191"/>
      <c r="L56" s="191"/>
      <c r="M56" s="191"/>
      <c r="N56" s="191"/>
      <c r="O56" s="193"/>
    </row>
    <row r="57" spans="1:15" ht="15">
      <c r="A57" s="188"/>
      <c r="B57" s="195"/>
      <c r="C57" s="195"/>
      <c r="D57" s="191"/>
      <c r="E57" s="192"/>
      <c r="F57" s="192"/>
      <c r="G57" s="192"/>
      <c r="H57" s="191"/>
      <c r="I57" s="191"/>
      <c r="J57" s="191"/>
      <c r="K57" s="191"/>
      <c r="L57" s="191"/>
      <c r="M57" s="191"/>
      <c r="N57" s="191"/>
      <c r="O57" s="193"/>
    </row>
    <row r="58" spans="1:15" ht="15">
      <c r="A58" s="188"/>
      <c r="B58" s="195"/>
      <c r="C58" s="195"/>
      <c r="D58" s="191"/>
      <c r="E58" s="192"/>
      <c r="F58" s="192"/>
      <c r="G58" s="192"/>
      <c r="H58" s="191"/>
      <c r="I58" s="191"/>
      <c r="J58" s="191"/>
      <c r="K58" s="191"/>
      <c r="L58" s="191"/>
      <c r="M58" s="191"/>
      <c r="N58" s="191"/>
      <c r="O58" s="193"/>
    </row>
    <row r="59" spans="1:15" ht="15">
      <c r="A59" s="188"/>
      <c r="B59" s="195"/>
      <c r="C59" s="195"/>
      <c r="D59" s="191"/>
      <c r="E59" s="192"/>
      <c r="F59" s="192"/>
      <c r="G59" s="192"/>
      <c r="H59" s="191"/>
      <c r="I59" s="191"/>
      <c r="J59" s="191"/>
      <c r="K59" s="191"/>
      <c r="L59" s="191"/>
      <c r="M59" s="191"/>
      <c r="N59" s="191"/>
      <c r="O59" s="193"/>
    </row>
    <row r="60" spans="1:15" ht="15">
      <c r="A60" s="188"/>
      <c r="B60" s="195"/>
      <c r="C60" s="195"/>
      <c r="D60" s="191"/>
      <c r="E60" s="192"/>
      <c r="F60" s="192"/>
      <c r="G60" s="192"/>
      <c r="H60" s="191"/>
      <c r="I60" s="191"/>
      <c r="J60" s="191"/>
      <c r="K60" s="191"/>
      <c r="L60" s="191"/>
      <c r="M60" s="191"/>
      <c r="N60" s="191"/>
      <c r="O60" s="193"/>
    </row>
    <row r="61" spans="1:15" ht="15">
      <c r="A61" s="188"/>
      <c r="B61" s="195"/>
      <c r="C61" s="195"/>
      <c r="D61" s="191"/>
      <c r="E61" s="192"/>
      <c r="F61" s="192"/>
      <c r="G61" s="192"/>
      <c r="H61" s="191"/>
      <c r="I61" s="191"/>
      <c r="J61" s="191"/>
      <c r="K61" s="191"/>
      <c r="L61" s="191"/>
      <c r="M61" s="191"/>
      <c r="N61" s="191"/>
      <c r="O61" s="193"/>
    </row>
    <row r="62" spans="1:15" ht="15">
      <c r="A62" s="188"/>
      <c r="B62" s="195"/>
      <c r="C62" s="195"/>
      <c r="D62" s="191"/>
      <c r="E62" s="192"/>
      <c r="F62" s="192"/>
      <c r="G62" s="192"/>
      <c r="H62" s="191"/>
      <c r="I62" s="191"/>
      <c r="J62" s="191"/>
      <c r="K62" s="191"/>
      <c r="L62" s="191"/>
      <c r="M62" s="191"/>
      <c r="N62" s="191"/>
      <c r="O62" s="193"/>
    </row>
    <row r="63" spans="1:15" ht="15">
      <c r="A63" s="188"/>
      <c r="B63" s="195"/>
      <c r="C63" s="195"/>
      <c r="D63" s="191"/>
      <c r="E63" s="192"/>
      <c r="F63" s="192"/>
      <c r="G63" s="192"/>
      <c r="H63" s="191"/>
      <c r="I63" s="191"/>
      <c r="J63" s="191"/>
      <c r="K63" s="191"/>
      <c r="L63" s="191"/>
      <c r="M63" s="191"/>
      <c r="N63" s="191"/>
      <c r="O63" s="193"/>
    </row>
    <row r="64" spans="4:15" ht="15">
      <c r="D64" s="198"/>
      <c r="E64" s="199"/>
      <c r="F64" s="199"/>
      <c r="G64" s="199"/>
      <c r="H64" s="198"/>
      <c r="I64" s="198"/>
      <c r="J64" s="198"/>
      <c r="K64" s="198"/>
      <c r="L64" s="198"/>
      <c r="M64" s="198"/>
      <c r="N64" s="198"/>
      <c r="O64" s="200"/>
    </row>
    <row r="65" spans="4:15" ht="15">
      <c r="D65" s="198"/>
      <c r="E65" s="199"/>
      <c r="F65" s="199"/>
      <c r="G65" s="199"/>
      <c r="H65" s="198"/>
      <c r="I65" s="198"/>
      <c r="J65" s="198"/>
      <c r="K65" s="198"/>
      <c r="L65" s="198"/>
      <c r="M65" s="198"/>
      <c r="N65" s="198"/>
      <c r="O65" s="200"/>
    </row>
    <row r="66" spans="4:15" ht="15">
      <c r="D66" s="198"/>
      <c r="E66" s="199"/>
      <c r="F66" s="199"/>
      <c r="G66" s="199"/>
      <c r="H66" s="198"/>
      <c r="I66" s="198"/>
      <c r="J66" s="198"/>
      <c r="K66" s="198"/>
      <c r="L66" s="198"/>
      <c r="M66" s="198"/>
      <c r="N66" s="198"/>
      <c r="O66" s="200"/>
    </row>
    <row r="67" spans="4:15" ht="15">
      <c r="D67" s="198"/>
      <c r="E67" s="199"/>
      <c r="F67" s="199"/>
      <c r="G67" s="199"/>
      <c r="H67" s="198"/>
      <c r="I67" s="198"/>
      <c r="J67" s="198"/>
      <c r="K67" s="198"/>
      <c r="L67" s="198"/>
      <c r="M67" s="198"/>
      <c r="N67" s="198"/>
      <c r="O67" s="200"/>
    </row>
    <row r="68" spans="4:15" ht="15">
      <c r="D68" s="198"/>
      <c r="E68" s="199"/>
      <c r="F68" s="199"/>
      <c r="G68" s="199"/>
      <c r="H68" s="198"/>
      <c r="I68" s="198"/>
      <c r="J68" s="198"/>
      <c r="K68" s="198"/>
      <c r="L68" s="198"/>
      <c r="M68" s="198"/>
      <c r="N68" s="198"/>
      <c r="O68" s="200"/>
    </row>
    <row r="69" spans="4:15" ht="15">
      <c r="D69" s="198"/>
      <c r="E69" s="199"/>
      <c r="F69" s="199"/>
      <c r="G69" s="199"/>
      <c r="H69" s="198"/>
      <c r="I69" s="198"/>
      <c r="J69" s="198"/>
      <c r="K69" s="198"/>
      <c r="L69" s="198"/>
      <c r="M69" s="198"/>
      <c r="N69" s="198"/>
      <c r="O69" s="200"/>
    </row>
    <row r="70" spans="4:15" ht="15">
      <c r="D70" s="198"/>
      <c r="E70" s="199"/>
      <c r="F70" s="199"/>
      <c r="G70" s="199"/>
      <c r="H70" s="198"/>
      <c r="I70" s="198"/>
      <c r="J70" s="198"/>
      <c r="K70" s="198"/>
      <c r="L70" s="198"/>
      <c r="M70" s="198"/>
      <c r="N70" s="198"/>
      <c r="O70" s="200"/>
    </row>
    <row r="71" spans="4:15" ht="15">
      <c r="D71" s="198"/>
      <c r="E71" s="199"/>
      <c r="F71" s="199"/>
      <c r="G71" s="199"/>
      <c r="H71" s="198"/>
      <c r="I71" s="198"/>
      <c r="J71" s="198"/>
      <c r="K71" s="198"/>
      <c r="L71" s="198"/>
      <c r="M71" s="198"/>
      <c r="N71" s="198"/>
      <c r="O71" s="200"/>
    </row>
    <row r="72" spans="4:15" ht="15">
      <c r="D72" s="198"/>
      <c r="E72" s="199"/>
      <c r="F72" s="199"/>
      <c r="G72" s="199"/>
      <c r="H72" s="198"/>
      <c r="I72" s="198"/>
      <c r="J72" s="198"/>
      <c r="K72" s="198"/>
      <c r="L72" s="198"/>
      <c r="M72" s="198"/>
      <c r="N72" s="198"/>
      <c r="O72" s="200"/>
    </row>
    <row r="73" spans="4:15" ht="15">
      <c r="D73" s="198"/>
      <c r="E73" s="199"/>
      <c r="F73" s="199"/>
      <c r="G73" s="199"/>
      <c r="H73" s="198"/>
      <c r="I73" s="198"/>
      <c r="J73" s="198"/>
      <c r="K73" s="198"/>
      <c r="L73" s="198"/>
      <c r="M73" s="198"/>
      <c r="N73" s="198"/>
      <c r="O73" s="200"/>
    </row>
    <row r="74" spans="4:15" ht="15">
      <c r="D74" s="198"/>
      <c r="E74" s="199"/>
      <c r="F74" s="199"/>
      <c r="G74" s="199"/>
      <c r="H74" s="198"/>
      <c r="I74" s="198"/>
      <c r="J74" s="198"/>
      <c r="K74" s="198"/>
      <c r="L74" s="198"/>
      <c r="M74" s="198"/>
      <c r="N74" s="198"/>
      <c r="O74" s="200"/>
    </row>
    <row r="75" spans="4:15" ht="15">
      <c r="D75" s="198"/>
      <c r="E75" s="199"/>
      <c r="F75" s="199"/>
      <c r="G75" s="199"/>
      <c r="H75" s="198"/>
      <c r="I75" s="198"/>
      <c r="J75" s="198"/>
      <c r="K75" s="198"/>
      <c r="L75" s="198"/>
      <c r="M75" s="198"/>
      <c r="N75" s="198"/>
      <c r="O75" s="200"/>
    </row>
    <row r="76" spans="4:15" ht="15">
      <c r="D76" s="198"/>
      <c r="E76" s="199"/>
      <c r="F76" s="199"/>
      <c r="G76" s="199"/>
      <c r="H76" s="198"/>
      <c r="I76" s="198"/>
      <c r="J76" s="198"/>
      <c r="K76" s="198"/>
      <c r="L76" s="198"/>
      <c r="M76" s="198"/>
      <c r="N76" s="198"/>
      <c r="O76" s="200"/>
    </row>
    <row r="77" spans="4:15" ht="15">
      <c r="D77" s="198"/>
      <c r="E77" s="199"/>
      <c r="F77" s="199"/>
      <c r="G77" s="199"/>
      <c r="H77" s="198"/>
      <c r="I77" s="198"/>
      <c r="J77" s="198"/>
      <c r="K77" s="198"/>
      <c r="L77" s="198"/>
      <c r="M77" s="198"/>
      <c r="N77" s="198"/>
      <c r="O77" s="200"/>
    </row>
    <row r="78" spans="4:15" ht="15">
      <c r="D78" s="198"/>
      <c r="E78" s="199"/>
      <c r="F78" s="199"/>
      <c r="G78" s="199"/>
      <c r="H78" s="198"/>
      <c r="I78" s="198"/>
      <c r="J78" s="198"/>
      <c r="K78" s="198"/>
      <c r="L78" s="198"/>
      <c r="M78" s="198"/>
      <c r="N78" s="198"/>
      <c r="O78" s="200"/>
    </row>
    <row r="79" spans="4:15" ht="15">
      <c r="D79" s="198"/>
      <c r="E79" s="199"/>
      <c r="F79" s="199"/>
      <c r="G79" s="199"/>
      <c r="H79" s="198"/>
      <c r="I79" s="198"/>
      <c r="J79" s="198"/>
      <c r="K79" s="198"/>
      <c r="L79" s="198"/>
      <c r="M79" s="198"/>
      <c r="N79" s="198"/>
      <c r="O79" s="200"/>
    </row>
    <row r="80" spans="4:15" ht="15">
      <c r="D80" s="198"/>
      <c r="E80" s="199"/>
      <c r="F80" s="199"/>
      <c r="G80" s="199"/>
      <c r="H80" s="198"/>
      <c r="I80" s="198"/>
      <c r="J80" s="198"/>
      <c r="K80" s="198"/>
      <c r="L80" s="198"/>
      <c r="M80" s="198"/>
      <c r="N80" s="198"/>
      <c r="O80" s="200"/>
    </row>
    <row r="81" spans="4:15" ht="15">
      <c r="D81" s="198"/>
      <c r="E81" s="199"/>
      <c r="F81" s="199"/>
      <c r="G81" s="199"/>
      <c r="H81" s="198"/>
      <c r="I81" s="198"/>
      <c r="J81" s="198"/>
      <c r="K81" s="198"/>
      <c r="L81" s="198"/>
      <c r="M81" s="198"/>
      <c r="N81" s="198"/>
      <c r="O81" s="200"/>
    </row>
    <row r="82" spans="4:15" ht="15">
      <c r="D82" s="198"/>
      <c r="E82" s="199"/>
      <c r="F82" s="199"/>
      <c r="G82" s="199"/>
      <c r="H82" s="198"/>
      <c r="I82" s="198"/>
      <c r="J82" s="198"/>
      <c r="K82" s="198"/>
      <c r="L82" s="198"/>
      <c r="M82" s="198"/>
      <c r="N82" s="198"/>
      <c r="O82" s="200"/>
    </row>
    <row r="83" spans="4:15" ht="15">
      <c r="D83" s="198"/>
      <c r="E83" s="199"/>
      <c r="F83" s="199"/>
      <c r="G83" s="199"/>
      <c r="H83" s="198"/>
      <c r="I83" s="198"/>
      <c r="J83" s="198"/>
      <c r="K83" s="198"/>
      <c r="L83" s="198"/>
      <c r="M83" s="198"/>
      <c r="N83" s="198"/>
      <c r="O83" s="200"/>
    </row>
    <row r="84" spans="4:15" ht="15">
      <c r="D84" s="198"/>
      <c r="E84" s="199"/>
      <c r="F84" s="199"/>
      <c r="G84" s="199"/>
      <c r="H84" s="198"/>
      <c r="I84" s="198"/>
      <c r="J84" s="198"/>
      <c r="K84" s="198"/>
      <c r="L84" s="198"/>
      <c r="M84" s="198"/>
      <c r="N84" s="198"/>
      <c r="O84" s="200"/>
    </row>
    <row r="85" spans="4:15" ht="15">
      <c r="D85" s="198"/>
      <c r="E85" s="199"/>
      <c r="F85" s="199"/>
      <c r="G85" s="199"/>
      <c r="H85" s="198"/>
      <c r="I85" s="198"/>
      <c r="J85" s="198"/>
      <c r="K85" s="198"/>
      <c r="L85" s="198"/>
      <c r="M85" s="198"/>
      <c r="N85" s="198"/>
      <c r="O85" s="200"/>
    </row>
    <row r="86" spans="4:15" ht="15">
      <c r="D86" s="198"/>
      <c r="E86" s="199"/>
      <c r="F86" s="199"/>
      <c r="G86" s="199"/>
      <c r="H86" s="198"/>
      <c r="I86" s="198"/>
      <c r="J86" s="198"/>
      <c r="K86" s="198"/>
      <c r="L86" s="198"/>
      <c r="M86" s="198"/>
      <c r="N86" s="198"/>
      <c r="O86" s="200"/>
    </row>
    <row r="87" spans="4:15" ht="15">
      <c r="D87" s="198"/>
      <c r="E87" s="199"/>
      <c r="F87" s="199"/>
      <c r="G87" s="199"/>
      <c r="H87" s="198"/>
      <c r="I87" s="198"/>
      <c r="J87" s="198"/>
      <c r="K87" s="198"/>
      <c r="L87" s="198"/>
      <c r="M87" s="198"/>
      <c r="N87" s="198"/>
      <c r="O87" s="200"/>
    </row>
    <row r="88" spans="4:15" ht="15">
      <c r="D88" s="198"/>
      <c r="E88" s="199"/>
      <c r="F88" s="199"/>
      <c r="G88" s="199"/>
      <c r="H88" s="198"/>
      <c r="I88" s="198"/>
      <c r="J88" s="198"/>
      <c r="K88" s="198"/>
      <c r="L88" s="198"/>
      <c r="M88" s="198"/>
      <c r="N88" s="198"/>
      <c r="O88" s="200"/>
    </row>
    <row r="89" spans="4:15" ht="15">
      <c r="D89" s="198"/>
      <c r="E89" s="199"/>
      <c r="F89" s="199"/>
      <c r="G89" s="199"/>
      <c r="H89" s="198"/>
      <c r="I89" s="198"/>
      <c r="J89" s="198"/>
      <c r="K89" s="198"/>
      <c r="L89" s="198"/>
      <c r="M89" s="198"/>
      <c r="N89" s="198"/>
      <c r="O89" s="200"/>
    </row>
    <row r="90" spans="4:15" ht="15">
      <c r="D90" s="198"/>
      <c r="E90" s="199"/>
      <c r="F90" s="199"/>
      <c r="G90" s="199"/>
      <c r="H90" s="198"/>
      <c r="I90" s="198"/>
      <c r="J90" s="198"/>
      <c r="K90" s="198"/>
      <c r="L90" s="198"/>
      <c r="M90" s="198"/>
      <c r="N90" s="198"/>
      <c r="O90" s="200"/>
    </row>
    <row r="91" spans="4:15" ht="15">
      <c r="D91" s="198"/>
      <c r="E91" s="199"/>
      <c r="F91" s="199"/>
      <c r="G91" s="199"/>
      <c r="H91" s="198"/>
      <c r="I91" s="198"/>
      <c r="J91" s="198"/>
      <c r="K91" s="198"/>
      <c r="L91" s="198"/>
      <c r="M91" s="198"/>
      <c r="N91" s="198"/>
      <c r="O91" s="200"/>
    </row>
    <row r="92" spans="4:15" ht="15">
      <c r="D92" s="198"/>
      <c r="E92" s="199"/>
      <c r="F92" s="199"/>
      <c r="G92" s="199"/>
      <c r="H92" s="198"/>
      <c r="I92" s="198"/>
      <c r="J92" s="198"/>
      <c r="K92" s="198"/>
      <c r="L92" s="198"/>
      <c r="M92" s="198"/>
      <c r="N92" s="198"/>
      <c r="O92" s="200"/>
    </row>
    <row r="93" spans="4:15" ht="15">
      <c r="D93" s="198"/>
      <c r="E93" s="199"/>
      <c r="F93" s="199"/>
      <c r="G93" s="199"/>
      <c r="H93" s="198"/>
      <c r="I93" s="198"/>
      <c r="J93" s="198"/>
      <c r="K93" s="198"/>
      <c r="L93" s="198"/>
      <c r="M93" s="198"/>
      <c r="N93" s="198"/>
      <c r="O93" s="200"/>
    </row>
    <row r="94" spans="4:15" ht="15">
      <c r="D94" s="198"/>
      <c r="E94" s="199"/>
      <c r="F94" s="199"/>
      <c r="G94" s="199"/>
      <c r="H94" s="198"/>
      <c r="I94" s="198"/>
      <c r="J94" s="198"/>
      <c r="K94" s="198"/>
      <c r="L94" s="198"/>
      <c r="M94" s="198"/>
      <c r="N94" s="198"/>
      <c r="O94" s="200"/>
    </row>
    <row r="95" spans="4:15" ht="15">
      <c r="D95" s="198"/>
      <c r="E95" s="199"/>
      <c r="F95" s="199"/>
      <c r="G95" s="199"/>
      <c r="H95" s="198"/>
      <c r="I95" s="198"/>
      <c r="J95" s="198"/>
      <c r="K95" s="198"/>
      <c r="L95" s="198"/>
      <c r="M95" s="198"/>
      <c r="N95" s="198"/>
      <c r="O95" s="200"/>
    </row>
    <row r="96" spans="4:15" ht="15">
      <c r="D96" s="198"/>
      <c r="E96" s="199"/>
      <c r="F96" s="199"/>
      <c r="G96" s="199"/>
      <c r="H96" s="198"/>
      <c r="I96" s="198"/>
      <c r="J96" s="198"/>
      <c r="K96" s="198"/>
      <c r="L96" s="198"/>
      <c r="M96" s="198"/>
      <c r="N96" s="198"/>
      <c r="O96" s="200"/>
    </row>
    <row r="97" spans="4:15" ht="15">
      <c r="D97" s="198"/>
      <c r="E97" s="199"/>
      <c r="F97" s="199"/>
      <c r="G97" s="199"/>
      <c r="H97" s="198"/>
      <c r="I97" s="198"/>
      <c r="J97" s="198"/>
      <c r="K97" s="198"/>
      <c r="L97" s="198"/>
      <c r="M97" s="198"/>
      <c r="N97" s="198"/>
      <c r="O97" s="200"/>
    </row>
    <row r="98" spans="4:15" ht="15">
      <c r="D98" s="198"/>
      <c r="E98" s="199"/>
      <c r="F98" s="199"/>
      <c r="G98" s="199"/>
      <c r="H98" s="198"/>
      <c r="I98" s="198"/>
      <c r="J98" s="198"/>
      <c r="K98" s="198"/>
      <c r="L98" s="198"/>
      <c r="M98" s="198"/>
      <c r="N98" s="198"/>
      <c r="O98" s="200"/>
    </row>
    <row r="99" spans="4:15" ht="15">
      <c r="D99" s="198"/>
      <c r="E99" s="199"/>
      <c r="F99" s="199"/>
      <c r="G99" s="199"/>
      <c r="H99" s="198"/>
      <c r="I99" s="198"/>
      <c r="J99" s="198"/>
      <c r="K99" s="198"/>
      <c r="L99" s="198"/>
      <c r="M99" s="198"/>
      <c r="N99" s="198"/>
      <c r="O99" s="200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60" r:id="rId1"/>
  <headerFooter alignWithMargins="0">
    <oddHeader>&amp;L
&amp;R&amp;"Times New Roman CE,kurzíva\&amp;16Vyhodnocení vlivu činnosti odštěpného závodu GEAM 
Dolní Rožínka na životní prostředí v roce 2001</oddHeader>
    <oddFooter>&amp;C&amp;"Times New Roman CE,kurzíva\&amp;16Stránka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88"/>
  <sheetViews>
    <sheetView showGridLines="0" zoomScale="75" zoomScaleNormal="75" workbookViewId="0" topLeftCell="A14">
      <selection activeCell="G26" sqref="G26"/>
    </sheetView>
  </sheetViews>
  <sheetFormatPr defaultColWidth="12.00390625" defaultRowHeight="12.75"/>
  <cols>
    <col min="1" max="1" width="3.50390625" style="210" customWidth="1"/>
    <col min="2" max="2" width="18.50390625" style="359" customWidth="1"/>
    <col min="3" max="3" width="0.74609375" style="359" customWidth="1"/>
    <col min="4" max="4" width="8.50390625" style="364" customWidth="1"/>
    <col min="5" max="5" width="8.50390625" style="365" customWidth="1"/>
    <col min="6" max="9" width="8.50390625" style="366" customWidth="1"/>
    <col min="10" max="10" width="8.50390625" style="364" customWidth="1"/>
    <col min="11" max="13" width="8.50390625" style="367" customWidth="1"/>
    <col min="14" max="14" width="12.75390625" style="366" customWidth="1"/>
    <col min="15" max="15" width="2.625" style="210" customWidth="1"/>
    <col min="16" max="16384" width="12.00390625" style="210" customWidth="1"/>
  </cols>
  <sheetData>
    <row r="1" spans="1:14" ht="25.5" hidden="1" thickBot="1">
      <c r="A1" s="204"/>
      <c r="B1" s="205"/>
      <c r="C1" s="205"/>
      <c r="D1" s="206"/>
      <c r="E1" s="207"/>
      <c r="F1" s="208"/>
      <c r="G1" s="208"/>
      <c r="H1" s="208"/>
      <c r="I1" s="208"/>
      <c r="J1" s="206"/>
      <c r="K1" s="209"/>
      <c r="L1" s="209"/>
      <c r="M1" s="209"/>
      <c r="N1" s="208"/>
    </row>
    <row r="2" spans="1:14" ht="24.75">
      <c r="A2" s="204"/>
      <c r="B2" s="211" t="s">
        <v>37</v>
      </c>
      <c r="C2" s="211"/>
      <c r="D2" s="212"/>
      <c r="E2" s="213"/>
      <c r="F2" s="214"/>
      <c r="G2" s="208"/>
      <c r="H2" s="208"/>
      <c r="I2" s="208"/>
      <c r="J2" s="206"/>
      <c r="K2" s="215"/>
      <c r="L2" s="215"/>
      <c r="M2" s="215"/>
      <c r="N2" s="216"/>
    </row>
    <row r="3" spans="1:14" ht="17.25">
      <c r="A3" s="217"/>
      <c r="B3" s="218" t="s">
        <v>38</v>
      </c>
      <c r="C3" s="218"/>
      <c r="D3" s="219"/>
      <c r="E3" s="220"/>
      <c r="F3" s="221"/>
      <c r="G3" s="222"/>
      <c r="H3" s="222"/>
      <c r="I3" s="222"/>
      <c r="J3" s="223"/>
      <c r="K3" s="224"/>
      <c r="L3" s="224"/>
      <c r="M3" s="224"/>
      <c r="N3" s="225"/>
    </row>
    <row r="4" spans="1:14" ht="17.25">
      <c r="A4" s="217"/>
      <c r="B4" s="226"/>
      <c r="C4" s="226"/>
      <c r="D4" s="227"/>
      <c r="E4" s="228"/>
      <c r="F4" s="229"/>
      <c r="G4" s="230"/>
      <c r="H4" s="230"/>
      <c r="I4" s="230"/>
      <c r="J4" s="231"/>
      <c r="K4" s="232"/>
      <c r="L4" s="232"/>
      <c r="M4" s="232"/>
      <c r="N4" s="233"/>
    </row>
    <row r="5" spans="1:14" ht="17.25">
      <c r="A5" s="217"/>
      <c r="B5" s="234" t="s">
        <v>39</v>
      </c>
      <c r="C5" s="235"/>
      <c r="D5" s="236"/>
      <c r="E5" s="237"/>
      <c r="F5" s="238"/>
      <c r="G5" s="239"/>
      <c r="H5" s="240"/>
      <c r="I5" s="241"/>
      <c r="J5" s="231"/>
      <c r="K5" s="232"/>
      <c r="L5" s="232"/>
      <c r="M5" s="232"/>
      <c r="N5" s="233"/>
    </row>
    <row r="6" spans="1:14" ht="17.25">
      <c r="A6" s="217"/>
      <c r="B6" s="226"/>
      <c r="C6" s="226"/>
      <c r="D6" s="227"/>
      <c r="E6" s="228"/>
      <c r="F6" s="229"/>
      <c r="G6" s="230"/>
      <c r="H6" s="230"/>
      <c r="I6" s="230"/>
      <c r="J6" s="231"/>
      <c r="K6" s="232"/>
      <c r="L6" s="232"/>
      <c r="M6" s="232"/>
      <c r="N6" s="233"/>
    </row>
    <row r="7" spans="1:14" ht="18">
      <c r="A7" s="217"/>
      <c r="B7" s="242" t="s">
        <v>58</v>
      </c>
      <c r="C7" s="226"/>
      <c r="D7" s="227"/>
      <c r="E7" s="228"/>
      <c r="F7" s="229"/>
      <c r="G7" s="230"/>
      <c r="H7" s="230"/>
      <c r="I7" s="230"/>
      <c r="J7" s="231"/>
      <c r="K7" s="232"/>
      <c r="L7" s="232"/>
      <c r="M7" s="232"/>
      <c r="N7" s="233"/>
    </row>
    <row r="8" spans="1:14" ht="17.25">
      <c r="A8" s="217"/>
      <c r="B8" s="243"/>
      <c r="C8" s="226"/>
      <c r="D8" s="227"/>
      <c r="E8" s="228"/>
      <c r="F8" s="229"/>
      <c r="G8" s="230"/>
      <c r="H8" s="230"/>
      <c r="I8" s="230"/>
      <c r="J8" s="231"/>
      <c r="K8" s="232"/>
      <c r="L8" s="232"/>
      <c r="M8" s="232"/>
      <c r="N8" s="233"/>
    </row>
    <row r="9" spans="1:14" ht="18">
      <c r="A9" s="244"/>
      <c r="B9" s="242" t="s">
        <v>59</v>
      </c>
      <c r="C9" s="226"/>
      <c r="D9" s="227"/>
      <c r="E9" s="228"/>
      <c r="F9" s="229"/>
      <c r="G9" s="245"/>
      <c r="H9" s="230"/>
      <c r="I9" s="230"/>
      <c r="J9" s="231"/>
      <c r="K9" s="232"/>
      <c r="L9" s="232"/>
      <c r="M9" s="232"/>
      <c r="N9" s="233"/>
    </row>
    <row r="10" spans="1:14" ht="17.25">
      <c r="A10" s="244"/>
      <c r="B10" s="226"/>
      <c r="C10" s="226"/>
      <c r="D10" s="227"/>
      <c r="E10" s="228"/>
      <c r="F10" s="229"/>
      <c r="G10" s="245"/>
      <c r="H10" s="230"/>
      <c r="I10" s="230"/>
      <c r="J10" s="231"/>
      <c r="K10" s="232"/>
      <c r="L10" s="232"/>
      <c r="M10" s="232"/>
      <c r="N10" s="233"/>
    </row>
    <row r="11" spans="1:14" ht="15">
      <c r="A11" s="244"/>
      <c r="B11" s="246" t="s">
        <v>40</v>
      </c>
      <c r="C11" s="247"/>
      <c r="D11" s="248"/>
      <c r="E11" s="249"/>
      <c r="F11" s="250"/>
      <c r="G11" s="251"/>
      <c r="H11" s="250"/>
      <c r="I11" s="250"/>
      <c r="J11" s="248"/>
      <c r="K11" s="252" t="s">
        <v>56</v>
      </c>
      <c r="L11" s="252"/>
      <c r="M11" s="252"/>
      <c r="N11" s="253"/>
    </row>
    <row r="12" spans="1:14" ht="15">
      <c r="A12" s="244"/>
      <c r="B12" s="254"/>
      <c r="C12" s="255"/>
      <c r="D12" s="256" t="s">
        <v>5</v>
      </c>
      <c r="E12" s="257"/>
      <c r="F12" s="258"/>
      <c r="G12" s="258"/>
      <c r="H12" s="258"/>
      <c r="I12" s="258"/>
      <c r="J12" s="256"/>
      <c r="K12" s="259"/>
      <c r="L12" s="259"/>
      <c r="M12" s="259"/>
      <c r="N12" s="260"/>
    </row>
    <row r="13" spans="1:14" ht="19.5">
      <c r="A13" s="261"/>
      <c r="B13" s="262" t="s">
        <v>42</v>
      </c>
      <c r="C13" s="263"/>
      <c r="D13" s="264" t="s">
        <v>0</v>
      </c>
      <c r="E13" s="265" t="s">
        <v>14</v>
      </c>
      <c r="F13" s="266" t="s">
        <v>15</v>
      </c>
      <c r="G13" s="267" t="s">
        <v>7</v>
      </c>
      <c r="H13" s="268" t="s">
        <v>6</v>
      </c>
      <c r="I13" s="267" t="s">
        <v>3</v>
      </c>
      <c r="J13" s="269" t="s">
        <v>16</v>
      </c>
      <c r="K13" s="270" t="s">
        <v>1</v>
      </c>
      <c r="L13" s="271" t="s">
        <v>2</v>
      </c>
      <c r="M13" s="265" t="s">
        <v>17</v>
      </c>
      <c r="N13" s="272" t="s">
        <v>57</v>
      </c>
    </row>
    <row r="14" spans="1:14" ht="18">
      <c r="A14" s="261"/>
      <c r="B14" s="273"/>
      <c r="C14" s="274"/>
      <c r="D14" s="275"/>
      <c r="E14" s="276" t="s">
        <v>18</v>
      </c>
      <c r="F14" s="277" t="s">
        <v>11</v>
      </c>
      <c r="G14" s="278" t="s">
        <v>18</v>
      </c>
      <c r="H14" s="278" t="s">
        <v>18</v>
      </c>
      <c r="I14" s="278" t="s">
        <v>18</v>
      </c>
      <c r="J14" s="275" t="s">
        <v>18</v>
      </c>
      <c r="K14" s="279" t="s">
        <v>18</v>
      </c>
      <c r="L14" s="279" t="s">
        <v>18</v>
      </c>
      <c r="M14" s="280" t="s">
        <v>19</v>
      </c>
      <c r="N14" s="281" t="s">
        <v>60</v>
      </c>
    </row>
    <row r="15" spans="1:14" ht="15">
      <c r="A15" s="261"/>
      <c r="B15" s="282">
        <v>37644</v>
      </c>
      <c r="C15" s="283"/>
      <c r="D15" s="284">
        <v>6.67</v>
      </c>
      <c r="E15" s="285"/>
      <c r="F15" s="266"/>
      <c r="G15" s="286">
        <v>6800</v>
      </c>
      <c r="H15" s="287">
        <v>3340</v>
      </c>
      <c r="I15" s="287">
        <v>44</v>
      </c>
      <c r="J15" s="288"/>
      <c r="K15" s="289">
        <v>30.3</v>
      </c>
      <c r="L15" s="290">
        <v>2.9</v>
      </c>
      <c r="M15" s="290"/>
      <c r="N15" s="291">
        <v>58459</v>
      </c>
    </row>
    <row r="16" spans="1:14" ht="15">
      <c r="A16" s="261"/>
      <c r="B16" s="282">
        <v>37669</v>
      </c>
      <c r="C16" s="283"/>
      <c r="D16" s="284">
        <v>6.84</v>
      </c>
      <c r="E16" s="292"/>
      <c r="F16" s="293"/>
      <c r="G16" s="286"/>
      <c r="H16" s="287"/>
      <c r="I16" s="287">
        <v>63</v>
      </c>
      <c r="J16" s="288"/>
      <c r="K16" s="289">
        <v>39.4</v>
      </c>
      <c r="L16" s="290">
        <v>2.54</v>
      </c>
      <c r="M16" s="290"/>
      <c r="N16" s="294">
        <v>67508</v>
      </c>
    </row>
    <row r="17" spans="1:14" ht="15">
      <c r="A17" s="261"/>
      <c r="B17" s="282">
        <v>37683</v>
      </c>
      <c r="C17" s="283"/>
      <c r="D17" s="284">
        <v>6.59</v>
      </c>
      <c r="E17" s="292"/>
      <c r="F17" s="293"/>
      <c r="G17" s="286"/>
      <c r="H17" s="287"/>
      <c r="I17" s="287">
        <v>54</v>
      </c>
      <c r="J17" s="288"/>
      <c r="K17" s="289">
        <v>34.2</v>
      </c>
      <c r="L17" s="290">
        <v>2.75</v>
      </c>
      <c r="M17" s="290"/>
      <c r="N17" s="294">
        <v>23993</v>
      </c>
    </row>
    <row r="18" spans="1:14" ht="15">
      <c r="A18" s="261"/>
      <c r="B18" s="295">
        <v>37718</v>
      </c>
      <c r="C18" s="283"/>
      <c r="D18" s="284">
        <v>6.64</v>
      </c>
      <c r="E18" s="292"/>
      <c r="F18" s="293"/>
      <c r="G18" s="286">
        <v>6500</v>
      </c>
      <c r="H18" s="287">
        <v>3200</v>
      </c>
      <c r="I18" s="287">
        <v>25</v>
      </c>
      <c r="J18" s="288"/>
      <c r="K18" s="289">
        <v>30.2</v>
      </c>
      <c r="L18" s="290">
        <v>0.55</v>
      </c>
      <c r="M18" s="290"/>
      <c r="N18" s="294">
        <v>40849</v>
      </c>
    </row>
    <row r="19" spans="1:14" ht="15">
      <c r="A19" s="261"/>
      <c r="B19" s="295">
        <v>37746</v>
      </c>
      <c r="C19" s="283"/>
      <c r="D19" s="284">
        <v>6.69</v>
      </c>
      <c r="E19" s="292"/>
      <c r="F19" s="293"/>
      <c r="G19" s="286"/>
      <c r="H19" s="287"/>
      <c r="I19" s="287">
        <v>56</v>
      </c>
      <c r="J19" s="288"/>
      <c r="K19" s="289">
        <v>29.1</v>
      </c>
      <c r="L19" s="290">
        <v>2.51</v>
      </c>
      <c r="M19" s="290"/>
      <c r="N19" s="294">
        <v>38274</v>
      </c>
    </row>
    <row r="20" spans="1:14" ht="15">
      <c r="A20" s="261"/>
      <c r="B20" s="282">
        <v>37773</v>
      </c>
      <c r="C20" s="283"/>
      <c r="D20" s="284">
        <v>6.52</v>
      </c>
      <c r="E20" s="292"/>
      <c r="F20" s="293"/>
      <c r="G20" s="286"/>
      <c r="H20" s="287"/>
      <c r="I20" s="287">
        <v>45</v>
      </c>
      <c r="J20" s="288"/>
      <c r="K20" s="289">
        <v>19.1</v>
      </c>
      <c r="L20" s="290">
        <v>2.79</v>
      </c>
      <c r="M20" s="290"/>
      <c r="N20" s="294">
        <v>124643</v>
      </c>
    </row>
    <row r="21" spans="1:14" ht="15">
      <c r="A21" s="261"/>
      <c r="B21" s="295">
        <v>37782</v>
      </c>
      <c r="C21" s="283"/>
      <c r="D21" s="284">
        <v>6.49</v>
      </c>
      <c r="E21" s="292"/>
      <c r="F21" s="293"/>
      <c r="G21" s="286">
        <v>6900</v>
      </c>
      <c r="H21" s="287">
        <v>3360</v>
      </c>
      <c r="I21" s="287">
        <v>54</v>
      </c>
      <c r="J21" s="288">
        <v>0.06</v>
      </c>
      <c r="K21" s="289">
        <v>33.6</v>
      </c>
      <c r="L21" s="290">
        <v>3.02</v>
      </c>
      <c r="M21" s="290"/>
      <c r="N21" s="294"/>
    </row>
    <row r="22" spans="1:14" ht="15">
      <c r="A22" s="261"/>
      <c r="B22" s="295">
        <v>37798</v>
      </c>
      <c r="C22" s="283"/>
      <c r="D22" s="284">
        <v>6.48</v>
      </c>
      <c r="E22" s="292"/>
      <c r="F22" s="293"/>
      <c r="G22" s="286"/>
      <c r="H22" s="287"/>
      <c r="I22" s="287">
        <v>90</v>
      </c>
      <c r="J22" s="288">
        <v>0.06</v>
      </c>
      <c r="K22" s="289">
        <v>32.2</v>
      </c>
      <c r="L22" s="290">
        <v>2.65</v>
      </c>
      <c r="M22" s="290"/>
      <c r="N22" s="294"/>
    </row>
    <row r="23" spans="1:14" ht="15">
      <c r="A23" s="261"/>
      <c r="B23" s="295">
        <v>37809</v>
      </c>
      <c r="C23" s="283"/>
      <c r="D23" s="284">
        <v>6.47</v>
      </c>
      <c r="E23" s="292">
        <v>0.019</v>
      </c>
      <c r="F23" s="293">
        <v>70</v>
      </c>
      <c r="G23" s="286">
        <v>6900</v>
      </c>
      <c r="H23" s="287">
        <v>3410</v>
      </c>
      <c r="I23" s="287">
        <v>58</v>
      </c>
      <c r="J23" s="288"/>
      <c r="K23" s="289">
        <v>17.7</v>
      </c>
      <c r="L23" s="290">
        <v>2.93</v>
      </c>
      <c r="M23" s="290">
        <v>0.05</v>
      </c>
      <c r="N23" s="294">
        <v>115506</v>
      </c>
    </row>
    <row r="24" spans="1:14" ht="15">
      <c r="A24" s="261"/>
      <c r="B24" s="295">
        <v>37832</v>
      </c>
      <c r="C24" s="283"/>
      <c r="D24" s="284">
        <v>6.55</v>
      </c>
      <c r="E24" s="292"/>
      <c r="F24" s="293"/>
      <c r="G24" s="286"/>
      <c r="H24" s="287"/>
      <c r="I24" s="287">
        <v>57</v>
      </c>
      <c r="J24" s="288"/>
      <c r="K24" s="289">
        <v>18.3</v>
      </c>
      <c r="L24" s="290">
        <v>3.35</v>
      </c>
      <c r="M24" s="290"/>
      <c r="N24" s="294"/>
    </row>
    <row r="25" spans="1:14" ht="15">
      <c r="A25" s="261"/>
      <c r="B25" s="295">
        <v>37838</v>
      </c>
      <c r="C25" s="283"/>
      <c r="D25" s="284">
        <v>6.55</v>
      </c>
      <c r="E25" s="292"/>
      <c r="F25" s="293"/>
      <c r="G25" s="286">
        <v>7000</v>
      </c>
      <c r="H25" s="287">
        <v>3400</v>
      </c>
      <c r="I25" s="287">
        <v>56</v>
      </c>
      <c r="J25" s="288"/>
      <c r="K25" s="289">
        <v>18.1</v>
      </c>
      <c r="L25" s="290">
        <v>3.09</v>
      </c>
      <c r="M25" s="290"/>
      <c r="N25" s="294">
        <v>107913</v>
      </c>
    </row>
    <row r="26" spans="1:14" ht="15">
      <c r="A26" s="261"/>
      <c r="B26" s="295">
        <v>37853</v>
      </c>
      <c r="C26" s="283"/>
      <c r="D26" s="284">
        <v>6.54</v>
      </c>
      <c r="E26" s="292"/>
      <c r="F26" s="293"/>
      <c r="G26" s="286"/>
      <c r="H26" s="287"/>
      <c r="I26" s="287">
        <v>30</v>
      </c>
      <c r="J26" s="288"/>
      <c r="K26" s="289">
        <v>18</v>
      </c>
      <c r="L26" s="290">
        <v>2.8</v>
      </c>
      <c r="M26" s="290"/>
      <c r="N26" s="294"/>
    </row>
    <row r="27" spans="1:14" ht="15">
      <c r="A27" s="261"/>
      <c r="B27" s="295">
        <v>37865</v>
      </c>
      <c r="C27" s="283"/>
      <c r="D27" s="284">
        <v>6.56</v>
      </c>
      <c r="E27" s="292"/>
      <c r="F27" s="293"/>
      <c r="G27" s="286">
        <v>6900</v>
      </c>
      <c r="H27" s="287">
        <v>3420</v>
      </c>
      <c r="I27" s="287">
        <v>47</v>
      </c>
      <c r="J27" s="288"/>
      <c r="K27" s="289">
        <v>18.5</v>
      </c>
      <c r="L27" s="290">
        <v>2.76</v>
      </c>
      <c r="M27" s="290"/>
      <c r="N27" s="294">
        <v>103969</v>
      </c>
    </row>
    <row r="28" spans="1:14" ht="15">
      <c r="A28" s="261"/>
      <c r="B28" s="295">
        <v>37879</v>
      </c>
      <c r="C28" s="283"/>
      <c r="D28" s="284">
        <v>6.58</v>
      </c>
      <c r="E28" s="292"/>
      <c r="F28" s="293"/>
      <c r="G28" s="286"/>
      <c r="H28" s="287"/>
      <c r="I28" s="287">
        <v>49</v>
      </c>
      <c r="J28" s="288"/>
      <c r="K28" s="289">
        <v>15.8</v>
      </c>
      <c r="L28" s="290">
        <v>2.72</v>
      </c>
      <c r="M28" s="290"/>
      <c r="N28" s="294"/>
    </row>
    <row r="29" spans="1:14" ht="15">
      <c r="A29" s="261"/>
      <c r="B29" s="295">
        <v>37900</v>
      </c>
      <c r="C29" s="283"/>
      <c r="D29" s="284">
        <v>6.57</v>
      </c>
      <c r="E29" s="292"/>
      <c r="F29" s="293"/>
      <c r="G29" s="286">
        <v>6600</v>
      </c>
      <c r="H29" s="287">
        <v>3320</v>
      </c>
      <c r="I29" s="287">
        <v>59</v>
      </c>
      <c r="J29" s="288"/>
      <c r="K29" s="289">
        <v>30.5</v>
      </c>
      <c r="L29" s="290">
        <v>2.68</v>
      </c>
      <c r="M29" s="290">
        <v>0.02</v>
      </c>
      <c r="N29" s="294">
        <v>109309</v>
      </c>
    </row>
    <row r="30" spans="1:14" ht="15">
      <c r="A30" s="261"/>
      <c r="B30" s="295">
        <v>37915</v>
      </c>
      <c r="C30" s="283"/>
      <c r="D30" s="284">
        <v>6.55</v>
      </c>
      <c r="E30" s="292"/>
      <c r="F30" s="293"/>
      <c r="G30" s="286"/>
      <c r="H30" s="287"/>
      <c r="I30" s="287">
        <v>43</v>
      </c>
      <c r="J30" s="288"/>
      <c r="K30" s="289">
        <v>28.4</v>
      </c>
      <c r="L30" s="290">
        <v>2.71</v>
      </c>
      <c r="M30" s="290"/>
      <c r="N30" s="294"/>
    </row>
    <row r="31" spans="1:14" ht="15">
      <c r="A31" s="261"/>
      <c r="B31" s="295">
        <v>37928</v>
      </c>
      <c r="C31" s="283"/>
      <c r="D31" s="284">
        <v>6.55</v>
      </c>
      <c r="E31" s="292"/>
      <c r="F31" s="293"/>
      <c r="G31" s="286">
        <v>6700</v>
      </c>
      <c r="H31" s="287">
        <v>3200</v>
      </c>
      <c r="I31" s="287">
        <v>30</v>
      </c>
      <c r="J31" s="288"/>
      <c r="K31" s="289">
        <v>31.1</v>
      </c>
      <c r="L31" s="290">
        <v>2.62</v>
      </c>
      <c r="M31" s="290"/>
      <c r="N31" s="294">
        <v>108122</v>
      </c>
    </row>
    <row r="32" spans="1:14" ht="15">
      <c r="A32" s="261"/>
      <c r="B32" s="295">
        <v>37943</v>
      </c>
      <c r="C32" s="283"/>
      <c r="D32" s="284">
        <v>6.55</v>
      </c>
      <c r="E32" s="292"/>
      <c r="F32" s="293"/>
      <c r="G32" s="286"/>
      <c r="H32" s="287"/>
      <c r="I32" s="287">
        <v>38</v>
      </c>
      <c r="J32" s="288"/>
      <c r="K32" s="289">
        <v>27.9</v>
      </c>
      <c r="L32" s="290">
        <v>2.36</v>
      </c>
      <c r="M32" s="290"/>
      <c r="N32" s="294"/>
    </row>
    <row r="33" spans="1:14" ht="15">
      <c r="A33" s="261"/>
      <c r="B33" s="295">
        <v>37956</v>
      </c>
      <c r="C33" s="283"/>
      <c r="D33" s="284">
        <v>6.56</v>
      </c>
      <c r="E33" s="292"/>
      <c r="F33" s="293"/>
      <c r="G33" s="286">
        <v>6600</v>
      </c>
      <c r="H33" s="287">
        <v>3220</v>
      </c>
      <c r="I33" s="287">
        <v>31</v>
      </c>
      <c r="J33" s="288"/>
      <c r="K33" s="289">
        <v>30.4</v>
      </c>
      <c r="L33" s="290">
        <v>2.56</v>
      </c>
      <c r="M33" s="290"/>
      <c r="N33" s="294">
        <v>78469</v>
      </c>
    </row>
    <row r="34" spans="1:14" ht="15">
      <c r="A34" s="261"/>
      <c r="B34" s="282">
        <v>37972</v>
      </c>
      <c r="C34" s="283"/>
      <c r="D34" s="284">
        <v>6.59</v>
      </c>
      <c r="E34" s="292"/>
      <c r="F34" s="293"/>
      <c r="G34" s="286"/>
      <c r="H34" s="287"/>
      <c r="I34" s="287">
        <v>44</v>
      </c>
      <c r="J34" s="288"/>
      <c r="K34" s="289">
        <v>31.4</v>
      </c>
      <c r="L34" s="290">
        <v>2.69</v>
      </c>
      <c r="M34" s="290"/>
      <c r="N34" s="294"/>
    </row>
    <row r="35" spans="1:14" ht="15.75" thickBot="1">
      <c r="A35" s="261"/>
      <c r="B35" s="296">
        <v>37977</v>
      </c>
      <c r="C35" s="283"/>
      <c r="D35" s="284">
        <v>6.75</v>
      </c>
      <c r="E35" s="292"/>
      <c r="F35" s="293"/>
      <c r="G35" s="286"/>
      <c r="H35" s="287"/>
      <c r="I35" s="287">
        <v>68</v>
      </c>
      <c r="J35" s="288"/>
      <c r="K35" s="289">
        <v>35.1</v>
      </c>
      <c r="L35" s="290">
        <v>2.71</v>
      </c>
      <c r="M35" s="290"/>
      <c r="N35" s="294"/>
    </row>
    <row r="36" spans="1:14" ht="15.75" hidden="1" thickBot="1">
      <c r="A36" s="261"/>
      <c r="B36" s="295"/>
      <c r="C36" s="297"/>
      <c r="D36" s="284"/>
      <c r="E36" s="292"/>
      <c r="F36" s="293"/>
      <c r="G36" s="286"/>
      <c r="H36" s="298"/>
      <c r="I36" s="298"/>
      <c r="J36" s="299"/>
      <c r="K36" s="300"/>
      <c r="L36" s="301"/>
      <c r="M36" s="290"/>
      <c r="N36" s="294"/>
    </row>
    <row r="37" spans="1:14" ht="15.75" hidden="1" thickBot="1">
      <c r="A37" s="261"/>
      <c r="B37" s="263" t="s">
        <v>47</v>
      </c>
      <c r="C37" s="263"/>
      <c r="D37" s="302" t="e">
        <f aca="true" t="shared" si="0" ref="D37:N37">AVERAGE(D36:D36)</f>
        <v>#DIV/0!</v>
      </c>
      <c r="E37" s="303"/>
      <c r="F37" s="304"/>
      <c r="G37" s="305" t="e">
        <f t="shared" si="0"/>
        <v>#DIV/0!</v>
      </c>
      <c r="H37" s="306" t="e">
        <f t="shared" si="0"/>
        <v>#DIV/0!</v>
      </c>
      <c r="I37" s="306" t="e">
        <f t="shared" si="0"/>
        <v>#DIV/0!</v>
      </c>
      <c r="J37" s="307"/>
      <c r="K37" s="308" t="e">
        <f t="shared" si="0"/>
        <v>#DIV/0!</v>
      </c>
      <c r="L37" s="309" t="e">
        <f t="shared" si="0"/>
        <v>#DIV/0!</v>
      </c>
      <c r="M37" s="310" t="e">
        <f t="shared" si="0"/>
        <v>#DIV/0!</v>
      </c>
      <c r="N37" s="311" t="e">
        <f t="shared" si="0"/>
        <v>#DIV/0!</v>
      </c>
    </row>
    <row r="38" spans="1:14" ht="15.75" hidden="1" thickBot="1">
      <c r="A38" s="261"/>
      <c r="B38" s="312" t="s">
        <v>48</v>
      </c>
      <c r="C38" s="312"/>
      <c r="D38" s="313" t="e">
        <f>AVERAGE(#REF!,D36:D36)</f>
        <v>#REF!</v>
      </c>
      <c r="E38" s="314"/>
      <c r="F38" s="315"/>
      <c r="G38" s="316" t="e">
        <f>AVERAGE(#REF!,G36:G36)</f>
        <v>#REF!</v>
      </c>
      <c r="H38" s="317" t="e">
        <f>AVERAGE(#REF!,H36:H36)</f>
        <v>#REF!</v>
      </c>
      <c r="I38" s="317" t="e">
        <f>AVERAGE(#REF!,I36:I36)</f>
        <v>#REF!</v>
      </c>
      <c r="J38" s="318"/>
      <c r="K38" s="319" t="e">
        <f>AVERAGE(#REF!,K36:K36)</f>
        <v>#REF!</v>
      </c>
      <c r="L38" s="320" t="e">
        <f>AVERAGE(#REF!,L36:L36)</f>
        <v>#REF!</v>
      </c>
      <c r="M38" s="321" t="e">
        <f>AVERAGE(#REF!,M36:M36)</f>
        <v>#REF!</v>
      </c>
      <c r="N38" s="322" t="e">
        <f>AVERAGE(#REF!,N36:N36)</f>
        <v>#REF!</v>
      </c>
    </row>
    <row r="39" spans="1:14" ht="15.75" thickTop="1">
      <c r="A39" s="261"/>
      <c r="B39" s="323" t="s">
        <v>49</v>
      </c>
      <c r="C39" s="324"/>
      <c r="D39" s="325">
        <f aca="true" t="shared" si="1" ref="D39:M39">AVERAGEA(D15:D35)</f>
        <v>6.585238095238095</v>
      </c>
      <c r="E39" s="326">
        <f t="shared" si="1"/>
        <v>0.019</v>
      </c>
      <c r="F39" s="327">
        <f t="shared" si="1"/>
        <v>70</v>
      </c>
      <c r="G39" s="327">
        <f t="shared" si="1"/>
        <v>6766.666666666667</v>
      </c>
      <c r="H39" s="327">
        <f t="shared" si="1"/>
        <v>3318.8888888888887</v>
      </c>
      <c r="I39" s="327">
        <f t="shared" si="1"/>
        <v>49.57142857142857</v>
      </c>
      <c r="J39" s="325">
        <f t="shared" si="1"/>
        <v>0.06</v>
      </c>
      <c r="K39" s="328">
        <f t="shared" si="1"/>
        <v>27.109523809523807</v>
      </c>
      <c r="L39" s="325">
        <f t="shared" si="1"/>
        <v>2.651904761904762</v>
      </c>
      <c r="M39" s="329">
        <f t="shared" si="1"/>
        <v>0.035</v>
      </c>
      <c r="N39" s="330"/>
    </row>
    <row r="40" spans="1:14" ht="15">
      <c r="A40" s="261"/>
      <c r="B40" s="331" t="s">
        <v>50</v>
      </c>
      <c r="C40" s="297"/>
      <c r="D40" s="284">
        <f aca="true" t="shared" si="2" ref="D40:M40">MINA(D15:D35)</f>
        <v>6.47</v>
      </c>
      <c r="E40" s="332">
        <f t="shared" si="2"/>
        <v>0.019</v>
      </c>
      <c r="F40" s="333">
        <f t="shared" si="2"/>
        <v>70</v>
      </c>
      <c r="G40" s="333">
        <f t="shared" si="2"/>
        <v>6500</v>
      </c>
      <c r="H40" s="333">
        <f t="shared" si="2"/>
        <v>3200</v>
      </c>
      <c r="I40" s="333">
        <f t="shared" si="2"/>
        <v>25</v>
      </c>
      <c r="J40" s="284">
        <f t="shared" si="2"/>
        <v>0.06</v>
      </c>
      <c r="K40" s="334">
        <f t="shared" si="2"/>
        <v>15.8</v>
      </c>
      <c r="L40" s="284">
        <f t="shared" si="2"/>
        <v>0.55</v>
      </c>
      <c r="M40" s="290">
        <f t="shared" si="2"/>
        <v>0.02</v>
      </c>
      <c r="N40" s="294"/>
    </row>
    <row r="41" spans="1:14" ht="15.75" thickBot="1">
      <c r="A41" s="261"/>
      <c r="B41" s="335" t="s">
        <v>51</v>
      </c>
      <c r="C41" s="336"/>
      <c r="D41" s="337">
        <f aca="true" t="shared" si="3" ref="D41:M41">MAXA(D15:D35)</f>
        <v>6.84</v>
      </c>
      <c r="E41" s="338">
        <f t="shared" si="3"/>
        <v>0.019</v>
      </c>
      <c r="F41" s="339">
        <f t="shared" si="3"/>
        <v>70</v>
      </c>
      <c r="G41" s="339">
        <f t="shared" si="3"/>
        <v>7000</v>
      </c>
      <c r="H41" s="339">
        <f t="shared" si="3"/>
        <v>3420</v>
      </c>
      <c r="I41" s="339">
        <f t="shared" si="3"/>
        <v>90</v>
      </c>
      <c r="J41" s="337">
        <f t="shared" si="3"/>
        <v>0.06</v>
      </c>
      <c r="K41" s="340">
        <f t="shared" si="3"/>
        <v>39.4</v>
      </c>
      <c r="L41" s="337">
        <f t="shared" si="3"/>
        <v>3.35</v>
      </c>
      <c r="M41" s="341">
        <f t="shared" si="3"/>
        <v>0.05</v>
      </c>
      <c r="N41" s="342"/>
    </row>
    <row r="42" spans="1:14" ht="15.75" thickBot="1">
      <c r="A42" s="343"/>
      <c r="B42" s="344" t="s">
        <v>52</v>
      </c>
      <c r="C42" s="345"/>
      <c r="D42" s="346"/>
      <c r="E42" s="347"/>
      <c r="F42" s="348"/>
      <c r="G42" s="348"/>
      <c r="H42" s="348"/>
      <c r="I42" s="348"/>
      <c r="J42" s="346"/>
      <c r="K42" s="349"/>
      <c r="L42" s="349"/>
      <c r="M42" s="349"/>
      <c r="N42" s="350">
        <f>SUM(N15:N35)</f>
        <v>977014</v>
      </c>
    </row>
    <row r="43" spans="1:14" ht="15">
      <c r="A43" s="351"/>
      <c r="B43" s="352"/>
      <c r="C43" s="352"/>
      <c r="D43" s="353"/>
      <c r="E43" s="354"/>
      <c r="F43" s="355"/>
      <c r="G43" s="355"/>
      <c r="H43" s="355"/>
      <c r="I43" s="355"/>
      <c r="J43" s="353"/>
      <c r="K43" s="356"/>
      <c r="L43" s="356"/>
      <c r="M43" s="356"/>
      <c r="N43" s="355"/>
    </row>
    <row r="44" spans="1:14" ht="15">
      <c r="A44" s="357"/>
      <c r="B44" s="358"/>
      <c r="C44" s="358"/>
      <c r="D44" s="353"/>
      <c r="E44" s="354"/>
      <c r="F44" s="355"/>
      <c r="G44" s="355"/>
      <c r="H44" s="355"/>
      <c r="I44" s="355"/>
      <c r="J44" s="353"/>
      <c r="K44" s="356"/>
      <c r="L44" s="356"/>
      <c r="M44" s="356"/>
      <c r="N44" s="355"/>
    </row>
    <row r="45" spans="1:14" ht="15">
      <c r="A45" s="357"/>
      <c r="B45" s="358"/>
      <c r="C45" s="352"/>
      <c r="D45" s="353"/>
      <c r="E45" s="354"/>
      <c r="F45" s="355"/>
      <c r="G45" s="355"/>
      <c r="H45" s="355"/>
      <c r="I45" s="355"/>
      <c r="J45" s="353"/>
      <c r="K45" s="356"/>
      <c r="L45" s="356"/>
      <c r="M45" s="356"/>
      <c r="N45" s="355"/>
    </row>
    <row r="46" spans="1:14" ht="15">
      <c r="A46" s="357"/>
      <c r="B46" s="352"/>
      <c r="C46" s="352"/>
      <c r="D46" s="353"/>
      <c r="E46" s="354"/>
      <c r="F46" s="355"/>
      <c r="G46" s="355"/>
      <c r="H46" s="355"/>
      <c r="I46" s="355"/>
      <c r="J46" s="353"/>
      <c r="K46" s="356"/>
      <c r="L46" s="356"/>
      <c r="M46" s="356"/>
      <c r="N46" s="355"/>
    </row>
    <row r="47" spans="1:14" ht="15">
      <c r="A47" s="357"/>
      <c r="B47" s="352"/>
      <c r="C47" s="352"/>
      <c r="D47" s="353"/>
      <c r="E47" s="354"/>
      <c r="F47" s="355"/>
      <c r="G47" s="355"/>
      <c r="H47" s="355"/>
      <c r="I47" s="355"/>
      <c r="J47" s="353"/>
      <c r="K47" s="356"/>
      <c r="L47" s="356"/>
      <c r="M47" s="356"/>
      <c r="N47" s="355"/>
    </row>
    <row r="48" spans="1:14" ht="15">
      <c r="A48" s="357"/>
      <c r="B48" s="352"/>
      <c r="C48" s="352"/>
      <c r="D48" s="353"/>
      <c r="E48" s="354"/>
      <c r="F48" s="355"/>
      <c r="G48" s="355"/>
      <c r="H48" s="355"/>
      <c r="I48" s="355"/>
      <c r="J48" s="353"/>
      <c r="K48" s="356"/>
      <c r="L48" s="356"/>
      <c r="M48" s="356"/>
      <c r="N48" s="355"/>
    </row>
    <row r="49" spans="1:14" ht="15">
      <c r="A49" s="357"/>
      <c r="B49" s="352"/>
      <c r="C49" s="352"/>
      <c r="D49" s="353"/>
      <c r="E49" s="354"/>
      <c r="F49" s="355"/>
      <c r="G49" s="355"/>
      <c r="H49" s="355"/>
      <c r="I49" s="355"/>
      <c r="J49" s="353"/>
      <c r="K49" s="356"/>
      <c r="L49" s="356"/>
      <c r="M49" s="356"/>
      <c r="N49" s="355"/>
    </row>
    <row r="50" spans="1:14" ht="15">
      <c r="A50" s="357"/>
      <c r="B50" s="352"/>
      <c r="C50" s="352"/>
      <c r="D50" s="353"/>
      <c r="E50" s="354"/>
      <c r="F50" s="355"/>
      <c r="G50" s="355"/>
      <c r="H50" s="355"/>
      <c r="I50" s="355"/>
      <c r="J50" s="353"/>
      <c r="K50" s="356"/>
      <c r="L50" s="356"/>
      <c r="M50" s="356"/>
      <c r="N50" s="355"/>
    </row>
    <row r="51" spans="1:14" ht="15">
      <c r="A51" s="357"/>
      <c r="B51" s="352"/>
      <c r="C51" s="352"/>
      <c r="D51" s="353"/>
      <c r="E51" s="354"/>
      <c r="F51" s="355"/>
      <c r="G51" s="355"/>
      <c r="H51" s="355"/>
      <c r="I51" s="355"/>
      <c r="J51" s="353"/>
      <c r="K51" s="356"/>
      <c r="L51" s="356"/>
      <c r="M51" s="356"/>
      <c r="N51" s="355"/>
    </row>
    <row r="52" spans="1:14" ht="15">
      <c r="A52" s="357"/>
      <c r="B52" s="352"/>
      <c r="C52" s="352"/>
      <c r="D52" s="353"/>
      <c r="E52" s="354"/>
      <c r="F52" s="355"/>
      <c r="G52" s="355"/>
      <c r="H52" s="355"/>
      <c r="I52" s="355"/>
      <c r="J52" s="353"/>
      <c r="K52" s="356"/>
      <c r="L52" s="356"/>
      <c r="M52" s="356"/>
      <c r="N52" s="355"/>
    </row>
    <row r="53" spans="4:14" ht="15">
      <c r="D53" s="360"/>
      <c r="E53" s="361"/>
      <c r="F53" s="362"/>
      <c r="G53" s="362"/>
      <c r="H53" s="362"/>
      <c r="I53" s="362"/>
      <c r="J53" s="360"/>
      <c r="K53" s="363"/>
      <c r="L53" s="363"/>
      <c r="M53" s="363"/>
      <c r="N53" s="362"/>
    </row>
    <row r="54" spans="4:14" ht="15">
      <c r="D54" s="360"/>
      <c r="E54" s="361"/>
      <c r="F54" s="362"/>
      <c r="G54" s="362"/>
      <c r="H54" s="362"/>
      <c r="I54" s="362"/>
      <c r="J54" s="360"/>
      <c r="K54" s="363"/>
      <c r="L54" s="363"/>
      <c r="M54" s="363"/>
      <c r="N54" s="362"/>
    </row>
    <row r="55" spans="4:14" ht="15">
      <c r="D55" s="360"/>
      <c r="E55" s="361"/>
      <c r="F55" s="362"/>
      <c r="G55" s="362"/>
      <c r="H55" s="362"/>
      <c r="I55" s="362"/>
      <c r="J55" s="360"/>
      <c r="K55" s="363"/>
      <c r="L55" s="363"/>
      <c r="M55" s="363"/>
      <c r="N55" s="362"/>
    </row>
    <row r="56" spans="4:14" ht="15">
      <c r="D56" s="360"/>
      <c r="E56" s="361"/>
      <c r="F56" s="362"/>
      <c r="G56" s="362"/>
      <c r="H56" s="362"/>
      <c r="I56" s="362"/>
      <c r="J56" s="360"/>
      <c r="K56" s="363"/>
      <c r="L56" s="363"/>
      <c r="M56" s="363"/>
      <c r="N56" s="362"/>
    </row>
    <row r="57" spans="4:14" ht="15">
      <c r="D57" s="360"/>
      <c r="E57" s="361"/>
      <c r="F57" s="362"/>
      <c r="G57" s="362"/>
      <c r="H57" s="362"/>
      <c r="I57" s="362"/>
      <c r="J57" s="360"/>
      <c r="K57" s="363"/>
      <c r="L57" s="363"/>
      <c r="M57" s="363"/>
      <c r="N57" s="362"/>
    </row>
    <row r="58" spans="4:14" ht="15">
      <c r="D58" s="360"/>
      <c r="E58" s="361"/>
      <c r="F58" s="362"/>
      <c r="G58" s="362"/>
      <c r="H58" s="362"/>
      <c r="I58" s="362"/>
      <c r="J58" s="360"/>
      <c r="K58" s="363"/>
      <c r="L58" s="363"/>
      <c r="M58" s="363"/>
      <c r="N58" s="362"/>
    </row>
    <row r="59" spans="4:14" ht="15">
      <c r="D59" s="360"/>
      <c r="E59" s="361"/>
      <c r="F59" s="362"/>
      <c r="G59" s="362"/>
      <c r="H59" s="362"/>
      <c r="I59" s="362"/>
      <c r="J59" s="360"/>
      <c r="K59" s="363"/>
      <c r="L59" s="363"/>
      <c r="M59" s="363"/>
      <c r="N59" s="362"/>
    </row>
    <row r="60" spans="4:14" ht="15">
      <c r="D60" s="360"/>
      <c r="E60" s="361"/>
      <c r="F60" s="362"/>
      <c r="G60" s="362"/>
      <c r="H60" s="362"/>
      <c r="I60" s="362"/>
      <c r="J60" s="360"/>
      <c r="K60" s="363"/>
      <c r="L60" s="363"/>
      <c r="M60" s="363"/>
      <c r="N60" s="362"/>
    </row>
    <row r="61" spans="4:14" ht="15">
      <c r="D61" s="360"/>
      <c r="E61" s="361"/>
      <c r="F61" s="362"/>
      <c r="G61" s="362"/>
      <c r="H61" s="362"/>
      <c r="I61" s="362"/>
      <c r="J61" s="360"/>
      <c r="K61" s="363"/>
      <c r="L61" s="363"/>
      <c r="M61" s="363"/>
      <c r="N61" s="362"/>
    </row>
    <row r="62" spans="4:14" ht="15">
      <c r="D62" s="360"/>
      <c r="E62" s="361"/>
      <c r="F62" s="362"/>
      <c r="G62" s="362"/>
      <c r="H62" s="362"/>
      <c r="I62" s="362"/>
      <c r="J62" s="360"/>
      <c r="K62" s="363"/>
      <c r="L62" s="363"/>
      <c r="M62" s="363"/>
      <c r="N62" s="362"/>
    </row>
    <row r="63" spans="4:14" ht="15">
      <c r="D63" s="360"/>
      <c r="E63" s="361"/>
      <c r="F63" s="362"/>
      <c r="G63" s="362"/>
      <c r="H63" s="362"/>
      <c r="I63" s="362"/>
      <c r="J63" s="360"/>
      <c r="K63" s="363"/>
      <c r="L63" s="363"/>
      <c r="M63" s="363"/>
      <c r="N63" s="362"/>
    </row>
    <row r="64" spans="4:14" ht="15">
      <c r="D64" s="360"/>
      <c r="E64" s="361"/>
      <c r="F64" s="362"/>
      <c r="G64" s="362"/>
      <c r="H64" s="362"/>
      <c r="I64" s="362"/>
      <c r="J64" s="360"/>
      <c r="K64" s="363"/>
      <c r="L64" s="363"/>
      <c r="M64" s="363"/>
      <c r="N64" s="362"/>
    </row>
    <row r="65" spans="4:14" ht="15">
      <c r="D65" s="360"/>
      <c r="E65" s="361"/>
      <c r="F65" s="362"/>
      <c r="G65" s="362"/>
      <c r="H65" s="362"/>
      <c r="I65" s="362"/>
      <c r="J65" s="360"/>
      <c r="K65" s="363"/>
      <c r="L65" s="363"/>
      <c r="M65" s="363"/>
      <c r="N65" s="362"/>
    </row>
    <row r="66" spans="4:14" ht="15">
      <c r="D66" s="360"/>
      <c r="E66" s="361"/>
      <c r="F66" s="362"/>
      <c r="G66" s="362"/>
      <c r="H66" s="362"/>
      <c r="I66" s="362"/>
      <c r="J66" s="360"/>
      <c r="K66" s="363"/>
      <c r="L66" s="363"/>
      <c r="M66" s="363"/>
      <c r="N66" s="362"/>
    </row>
    <row r="67" spans="4:14" ht="15">
      <c r="D67" s="360"/>
      <c r="E67" s="361"/>
      <c r="F67" s="362"/>
      <c r="G67" s="362"/>
      <c r="H67" s="362"/>
      <c r="I67" s="362"/>
      <c r="J67" s="360"/>
      <c r="K67" s="363"/>
      <c r="L67" s="363"/>
      <c r="M67" s="363"/>
      <c r="N67" s="362"/>
    </row>
    <row r="68" spans="4:14" ht="15">
      <c r="D68" s="360"/>
      <c r="E68" s="361"/>
      <c r="F68" s="362"/>
      <c r="G68" s="362"/>
      <c r="H68" s="362"/>
      <c r="I68" s="362"/>
      <c r="J68" s="360"/>
      <c r="K68" s="363"/>
      <c r="L68" s="363"/>
      <c r="M68" s="363"/>
      <c r="N68" s="362"/>
    </row>
    <row r="69" spans="4:14" ht="15">
      <c r="D69" s="360"/>
      <c r="E69" s="361"/>
      <c r="F69" s="362"/>
      <c r="G69" s="362"/>
      <c r="H69" s="362"/>
      <c r="I69" s="362"/>
      <c r="J69" s="360"/>
      <c r="K69" s="363"/>
      <c r="L69" s="363"/>
      <c r="M69" s="363"/>
      <c r="N69" s="362"/>
    </row>
    <row r="70" spans="4:14" ht="15">
      <c r="D70" s="360"/>
      <c r="E70" s="361"/>
      <c r="F70" s="362"/>
      <c r="G70" s="362"/>
      <c r="H70" s="362"/>
      <c r="I70" s="362"/>
      <c r="J70" s="360"/>
      <c r="K70" s="363"/>
      <c r="L70" s="363"/>
      <c r="M70" s="363"/>
      <c r="N70" s="362"/>
    </row>
    <row r="71" spans="4:14" ht="15">
      <c r="D71" s="360"/>
      <c r="E71" s="361"/>
      <c r="F71" s="362"/>
      <c r="G71" s="362"/>
      <c r="H71" s="362"/>
      <c r="I71" s="362"/>
      <c r="J71" s="360"/>
      <c r="K71" s="363"/>
      <c r="L71" s="363"/>
      <c r="M71" s="363"/>
      <c r="N71" s="362"/>
    </row>
    <row r="72" spans="4:14" ht="15">
      <c r="D72" s="360"/>
      <c r="E72" s="361"/>
      <c r="F72" s="362"/>
      <c r="G72" s="362"/>
      <c r="H72" s="362"/>
      <c r="I72" s="362"/>
      <c r="J72" s="360"/>
      <c r="K72" s="363"/>
      <c r="L72" s="363"/>
      <c r="M72" s="363"/>
      <c r="N72" s="362"/>
    </row>
    <row r="73" spans="4:14" ht="15">
      <c r="D73" s="360"/>
      <c r="E73" s="361"/>
      <c r="F73" s="362"/>
      <c r="G73" s="362"/>
      <c r="H73" s="362"/>
      <c r="I73" s="362"/>
      <c r="J73" s="360"/>
      <c r="K73" s="363"/>
      <c r="L73" s="363"/>
      <c r="M73" s="363"/>
      <c r="N73" s="362"/>
    </row>
    <row r="74" spans="4:14" ht="15">
      <c r="D74" s="360"/>
      <c r="E74" s="361"/>
      <c r="F74" s="362"/>
      <c r="G74" s="362"/>
      <c r="H74" s="362"/>
      <c r="I74" s="362"/>
      <c r="J74" s="360"/>
      <c r="K74" s="363"/>
      <c r="L74" s="363"/>
      <c r="M74" s="363"/>
      <c r="N74" s="362"/>
    </row>
    <row r="75" spans="4:14" ht="15">
      <c r="D75" s="360"/>
      <c r="E75" s="361"/>
      <c r="F75" s="362"/>
      <c r="G75" s="362"/>
      <c r="H75" s="362"/>
      <c r="I75" s="362"/>
      <c r="J75" s="360"/>
      <c r="K75" s="363"/>
      <c r="L75" s="363"/>
      <c r="M75" s="363"/>
      <c r="N75" s="362"/>
    </row>
    <row r="76" spans="4:14" ht="15">
      <c r="D76" s="360"/>
      <c r="E76" s="361"/>
      <c r="F76" s="362"/>
      <c r="G76" s="362"/>
      <c r="H76" s="362"/>
      <c r="I76" s="362"/>
      <c r="J76" s="360"/>
      <c r="K76" s="363"/>
      <c r="L76" s="363"/>
      <c r="M76" s="363"/>
      <c r="N76" s="362"/>
    </row>
    <row r="77" spans="4:14" ht="15">
      <c r="D77" s="360"/>
      <c r="E77" s="361"/>
      <c r="F77" s="362"/>
      <c r="G77" s="362"/>
      <c r="H77" s="362"/>
      <c r="I77" s="362"/>
      <c r="J77" s="360"/>
      <c r="K77" s="363"/>
      <c r="L77" s="363"/>
      <c r="M77" s="363"/>
      <c r="N77" s="362"/>
    </row>
    <row r="78" spans="4:14" ht="15">
      <c r="D78" s="360"/>
      <c r="E78" s="361"/>
      <c r="F78" s="362"/>
      <c r="G78" s="362"/>
      <c r="H78" s="362"/>
      <c r="I78" s="362"/>
      <c r="J78" s="360"/>
      <c r="K78" s="363"/>
      <c r="L78" s="363"/>
      <c r="M78" s="363"/>
      <c r="N78" s="362"/>
    </row>
    <row r="79" spans="4:14" ht="15">
      <c r="D79" s="360"/>
      <c r="E79" s="361"/>
      <c r="F79" s="362"/>
      <c r="G79" s="362"/>
      <c r="H79" s="362"/>
      <c r="I79" s="362"/>
      <c r="J79" s="360"/>
      <c r="K79" s="363"/>
      <c r="L79" s="363"/>
      <c r="M79" s="363"/>
      <c r="N79" s="362"/>
    </row>
    <row r="80" spans="4:14" ht="15">
      <c r="D80" s="360"/>
      <c r="E80" s="361"/>
      <c r="F80" s="362"/>
      <c r="G80" s="362"/>
      <c r="H80" s="362"/>
      <c r="I80" s="362"/>
      <c r="J80" s="360"/>
      <c r="K80" s="363"/>
      <c r="L80" s="363"/>
      <c r="M80" s="363"/>
      <c r="N80" s="362"/>
    </row>
    <row r="81" spans="4:14" ht="15">
      <c r="D81" s="360"/>
      <c r="E81" s="361"/>
      <c r="F81" s="362"/>
      <c r="G81" s="362"/>
      <c r="H81" s="362"/>
      <c r="I81" s="362"/>
      <c r="J81" s="360"/>
      <c r="K81" s="363"/>
      <c r="L81" s="363"/>
      <c r="M81" s="363"/>
      <c r="N81" s="362"/>
    </row>
    <row r="82" spans="4:14" ht="15">
      <c r="D82" s="360"/>
      <c r="E82" s="361"/>
      <c r="F82" s="362"/>
      <c r="G82" s="362"/>
      <c r="H82" s="362"/>
      <c r="I82" s="362"/>
      <c r="J82" s="360"/>
      <c r="K82" s="363"/>
      <c r="L82" s="363"/>
      <c r="M82" s="363"/>
      <c r="N82" s="362"/>
    </row>
    <row r="83" spans="4:14" ht="15">
      <c r="D83" s="360"/>
      <c r="E83" s="361"/>
      <c r="F83" s="362"/>
      <c r="G83" s="362"/>
      <c r="H83" s="362"/>
      <c r="I83" s="362"/>
      <c r="J83" s="360"/>
      <c r="K83" s="363"/>
      <c r="L83" s="363"/>
      <c r="M83" s="363"/>
      <c r="N83" s="362"/>
    </row>
    <row r="84" spans="4:14" ht="15">
      <c r="D84" s="360"/>
      <c r="E84" s="361"/>
      <c r="F84" s="362"/>
      <c r="G84" s="362"/>
      <c r="H84" s="362"/>
      <c r="I84" s="362"/>
      <c r="J84" s="360"/>
      <c r="K84" s="363"/>
      <c r="L84" s="363"/>
      <c r="M84" s="363"/>
      <c r="N84" s="362"/>
    </row>
    <row r="85" spans="4:14" ht="15">
      <c r="D85" s="360"/>
      <c r="E85" s="361"/>
      <c r="F85" s="362"/>
      <c r="G85" s="362"/>
      <c r="H85" s="362"/>
      <c r="I85" s="362"/>
      <c r="J85" s="360"/>
      <c r="K85" s="363"/>
      <c r="L85" s="363"/>
      <c r="M85" s="363"/>
      <c r="N85" s="362"/>
    </row>
    <row r="86" spans="4:14" ht="15">
      <c r="D86" s="360"/>
      <c r="E86" s="361"/>
      <c r="F86" s="362"/>
      <c r="G86" s="362"/>
      <c r="H86" s="362"/>
      <c r="I86" s="362"/>
      <c r="J86" s="360"/>
      <c r="K86" s="363"/>
      <c r="L86" s="363"/>
      <c r="M86" s="363"/>
      <c r="N86" s="362"/>
    </row>
    <row r="87" spans="4:14" ht="15">
      <c r="D87" s="360"/>
      <c r="E87" s="361"/>
      <c r="F87" s="362"/>
      <c r="G87" s="362"/>
      <c r="H87" s="362"/>
      <c r="I87" s="362"/>
      <c r="J87" s="360"/>
      <c r="K87" s="363"/>
      <c r="L87" s="363"/>
      <c r="M87" s="363"/>
      <c r="N87" s="362"/>
    </row>
    <row r="88" spans="4:14" ht="15">
      <c r="D88" s="360"/>
      <c r="E88" s="361"/>
      <c r="F88" s="362"/>
      <c r="G88" s="362"/>
      <c r="H88" s="362"/>
      <c r="I88" s="362"/>
      <c r="J88" s="360"/>
      <c r="K88" s="363"/>
      <c r="L88" s="363"/>
      <c r="M88" s="363"/>
      <c r="N88" s="362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CE,kurzíva"&amp;14Vyhodnocení vlivu činnosti odštěpného závodu GEAM 
Dolní Rožínka na životní prostředí v roce 2003</oddHeader>
    <oddFooter>&amp;C&amp;"Times New Roman CE,kurzíva"&amp;14Stránka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86"/>
  <sheetViews>
    <sheetView showGridLines="0" zoomScale="75" zoomScaleNormal="75" workbookViewId="0" topLeftCell="A11">
      <selection activeCell="Q29" sqref="Q29"/>
    </sheetView>
  </sheetViews>
  <sheetFormatPr defaultColWidth="12.00390625" defaultRowHeight="12.75"/>
  <cols>
    <col min="1" max="1" width="3.50390625" style="375" customWidth="1"/>
    <col min="2" max="2" width="18.50390625" style="526" customWidth="1"/>
    <col min="3" max="3" width="0.74609375" style="526" customWidth="1"/>
    <col min="4" max="4" width="8.50390625" style="532" customWidth="1"/>
    <col min="5" max="5" width="8.50390625" style="533" hidden="1" customWidth="1"/>
    <col min="6" max="6" width="8.50390625" style="534" hidden="1" customWidth="1"/>
    <col min="7" max="9" width="8.50390625" style="534" customWidth="1"/>
    <col min="10" max="10" width="8.50390625" style="532" hidden="1" customWidth="1"/>
    <col min="11" max="12" width="8.50390625" style="532" customWidth="1"/>
    <col min="13" max="13" width="8.50390625" style="535" hidden="1" customWidth="1"/>
    <col min="14" max="14" width="12.00390625" style="536" customWidth="1"/>
    <col min="15" max="15" width="2.625" style="375" customWidth="1"/>
    <col min="16" max="16384" width="12.00390625" style="375" customWidth="1"/>
  </cols>
  <sheetData>
    <row r="1" spans="1:14" ht="25.5" hidden="1" thickBot="1">
      <c r="A1" s="368"/>
      <c r="B1" s="369"/>
      <c r="C1" s="369"/>
      <c r="D1" s="370"/>
      <c r="E1" s="371"/>
      <c r="F1" s="372"/>
      <c r="G1" s="372"/>
      <c r="H1" s="372"/>
      <c r="I1" s="372"/>
      <c r="J1" s="370"/>
      <c r="K1" s="370"/>
      <c r="L1" s="370"/>
      <c r="M1" s="373"/>
      <c r="N1" s="374"/>
    </row>
    <row r="2" spans="1:14" ht="24.75">
      <c r="A2" s="368"/>
      <c r="B2" s="376" t="s">
        <v>37</v>
      </c>
      <c r="C2" s="376"/>
      <c r="D2" s="377"/>
      <c r="E2" s="378"/>
      <c r="F2" s="379"/>
      <c r="G2" s="372"/>
      <c r="H2" s="372"/>
      <c r="I2" s="372"/>
      <c r="J2" s="370"/>
      <c r="K2" s="377"/>
      <c r="L2" s="377"/>
      <c r="M2" s="380"/>
      <c r="N2" s="381"/>
    </row>
    <row r="3" spans="1:14" ht="17.25">
      <c r="A3" s="382"/>
      <c r="B3" s="383" t="s">
        <v>38</v>
      </c>
      <c r="C3" s="383"/>
      <c r="D3" s="384"/>
      <c r="E3" s="385"/>
      <c r="F3" s="386"/>
      <c r="G3" s="387"/>
      <c r="H3" s="387"/>
      <c r="I3" s="387"/>
      <c r="J3" s="388"/>
      <c r="K3" s="389"/>
      <c r="L3" s="389"/>
      <c r="M3" s="390"/>
      <c r="N3" s="391"/>
    </row>
    <row r="4" spans="1:14" ht="17.25">
      <c r="A4" s="382"/>
      <c r="B4" s="392"/>
      <c r="C4" s="392"/>
      <c r="D4" s="393"/>
      <c r="E4" s="394"/>
      <c r="F4" s="395"/>
      <c r="G4" s="396"/>
      <c r="H4" s="396"/>
      <c r="I4" s="396"/>
      <c r="J4" s="397"/>
      <c r="K4" s="397"/>
      <c r="L4" s="397"/>
      <c r="M4" s="398"/>
      <c r="N4" s="399"/>
    </row>
    <row r="5" spans="1:14" ht="17.25">
      <c r="A5" s="382"/>
      <c r="B5" s="400" t="s">
        <v>39</v>
      </c>
      <c r="C5" s="401"/>
      <c r="D5" s="402"/>
      <c r="E5" s="403"/>
      <c r="F5" s="404"/>
      <c r="G5" s="405"/>
      <c r="H5" s="406"/>
      <c r="I5" s="407"/>
      <c r="J5" s="408"/>
      <c r="K5" s="409"/>
      <c r="L5" s="397"/>
      <c r="M5" s="398"/>
      <c r="N5" s="399"/>
    </row>
    <row r="6" spans="1:14" ht="17.25">
      <c r="A6" s="382"/>
      <c r="B6" s="392"/>
      <c r="C6" s="392"/>
      <c r="D6" s="393"/>
      <c r="E6" s="394"/>
      <c r="F6" s="395"/>
      <c r="G6" s="396"/>
      <c r="H6" s="396"/>
      <c r="I6" s="396"/>
      <c r="J6" s="397"/>
      <c r="K6" s="397"/>
      <c r="L6" s="397"/>
      <c r="M6" s="398"/>
      <c r="N6" s="399"/>
    </row>
    <row r="7" spans="1:14" ht="18">
      <c r="A7" s="382"/>
      <c r="B7" s="410" t="s">
        <v>58</v>
      </c>
      <c r="C7" s="392"/>
      <c r="D7" s="393"/>
      <c r="E7" s="394"/>
      <c r="F7" s="395"/>
      <c r="G7" s="396"/>
      <c r="H7" s="396"/>
      <c r="I7" s="396"/>
      <c r="J7" s="397"/>
      <c r="K7" s="397"/>
      <c r="L7" s="397"/>
      <c r="M7" s="398"/>
      <c r="N7" s="399"/>
    </row>
    <row r="8" spans="1:14" ht="17.25">
      <c r="A8" s="382"/>
      <c r="B8" s="411"/>
      <c r="C8" s="392"/>
      <c r="D8" s="393"/>
      <c r="E8" s="394"/>
      <c r="F8" s="395"/>
      <c r="G8" s="396"/>
      <c r="H8" s="396"/>
      <c r="I8" s="396"/>
      <c r="J8" s="397"/>
      <c r="K8" s="397"/>
      <c r="L8" s="397"/>
      <c r="M8" s="398"/>
      <c r="N8" s="399"/>
    </row>
    <row r="9" spans="1:14" ht="18">
      <c r="A9" s="412"/>
      <c r="B9" s="410" t="s">
        <v>59</v>
      </c>
      <c r="C9" s="392"/>
      <c r="D9" s="393"/>
      <c r="E9" s="394"/>
      <c r="F9" s="395"/>
      <c r="G9" s="413"/>
      <c r="H9" s="396"/>
      <c r="I9" s="396"/>
      <c r="J9" s="397"/>
      <c r="K9" s="397"/>
      <c r="L9" s="397"/>
      <c r="M9" s="398"/>
      <c r="N9" s="399"/>
    </row>
    <row r="10" spans="1:14" ht="17.25">
      <c r="A10" s="412"/>
      <c r="B10" s="392"/>
      <c r="C10" s="392"/>
      <c r="D10" s="393"/>
      <c r="E10" s="394"/>
      <c r="F10" s="395"/>
      <c r="G10" s="413"/>
      <c r="H10" s="396"/>
      <c r="I10" s="396"/>
      <c r="J10" s="397"/>
      <c r="K10" s="397"/>
      <c r="L10" s="397"/>
      <c r="M10" s="398"/>
      <c r="N10" s="399"/>
    </row>
    <row r="11" spans="1:14" ht="15">
      <c r="A11" s="412"/>
      <c r="B11" s="414" t="s">
        <v>40</v>
      </c>
      <c r="C11" s="415"/>
      <c r="D11" s="416"/>
      <c r="E11" s="417"/>
      <c r="F11" s="418"/>
      <c r="G11" s="419"/>
      <c r="H11" s="418"/>
      <c r="I11" s="418"/>
      <c r="J11" s="416"/>
      <c r="K11" s="420" t="s">
        <v>61</v>
      </c>
      <c r="L11" s="420"/>
      <c r="M11" s="421"/>
      <c r="N11" s="422"/>
    </row>
    <row r="12" spans="1:14" ht="15">
      <c r="A12" s="412"/>
      <c r="B12" s="423"/>
      <c r="C12" s="424"/>
      <c r="D12" s="425" t="s">
        <v>5</v>
      </c>
      <c r="E12" s="426"/>
      <c r="F12" s="427"/>
      <c r="G12" s="427"/>
      <c r="H12" s="427"/>
      <c r="I12" s="427"/>
      <c r="J12" s="425"/>
      <c r="K12" s="425"/>
      <c r="L12" s="425"/>
      <c r="M12" s="428"/>
      <c r="N12" s="429"/>
    </row>
    <row r="13" spans="1:14" ht="19.5">
      <c r="A13" s="430"/>
      <c r="B13" s="431" t="s">
        <v>42</v>
      </c>
      <c r="C13" s="432"/>
      <c r="D13" s="433" t="s">
        <v>0</v>
      </c>
      <c r="E13" s="434" t="s">
        <v>14</v>
      </c>
      <c r="F13" s="435" t="s">
        <v>15</v>
      </c>
      <c r="G13" s="436" t="s">
        <v>7</v>
      </c>
      <c r="H13" s="437" t="s">
        <v>6</v>
      </c>
      <c r="I13" s="436" t="s">
        <v>3</v>
      </c>
      <c r="J13" s="438" t="s">
        <v>16</v>
      </c>
      <c r="K13" s="438" t="s">
        <v>1</v>
      </c>
      <c r="L13" s="433" t="s">
        <v>2</v>
      </c>
      <c r="M13" s="434" t="s">
        <v>17</v>
      </c>
      <c r="N13" s="439" t="s">
        <v>57</v>
      </c>
    </row>
    <row r="14" spans="1:14" ht="18">
      <c r="A14" s="430"/>
      <c r="B14" s="440"/>
      <c r="C14" s="441"/>
      <c r="D14" s="442"/>
      <c r="E14" s="443" t="s">
        <v>18</v>
      </c>
      <c r="F14" s="444" t="s">
        <v>11</v>
      </c>
      <c r="G14" s="445" t="s">
        <v>18</v>
      </c>
      <c r="H14" s="445" t="s">
        <v>18</v>
      </c>
      <c r="I14" s="445" t="s">
        <v>18</v>
      </c>
      <c r="J14" s="442" t="s">
        <v>18</v>
      </c>
      <c r="K14" s="442" t="s">
        <v>18</v>
      </c>
      <c r="L14" s="442" t="s">
        <v>18</v>
      </c>
      <c r="M14" s="446" t="s">
        <v>19</v>
      </c>
      <c r="N14" s="447" t="s">
        <v>62</v>
      </c>
    </row>
    <row r="15" spans="1:14" ht="15">
      <c r="A15" s="430"/>
      <c r="B15" s="448">
        <v>38005</v>
      </c>
      <c r="C15" s="449"/>
      <c r="D15" s="450">
        <v>6.61</v>
      </c>
      <c r="E15" s="451"/>
      <c r="F15" s="435"/>
      <c r="G15" s="452">
        <v>6300</v>
      </c>
      <c r="H15" s="453">
        <v>3130</v>
      </c>
      <c r="I15" s="453">
        <v>65</v>
      </c>
      <c r="J15" s="454"/>
      <c r="K15" s="454">
        <v>48.2</v>
      </c>
      <c r="L15" s="455">
        <v>2.59</v>
      </c>
      <c r="M15" s="455"/>
      <c r="N15" s="456">
        <v>123163</v>
      </c>
    </row>
    <row r="16" spans="1:14" ht="15">
      <c r="A16" s="430"/>
      <c r="B16" s="448">
        <v>38019</v>
      </c>
      <c r="C16" s="449"/>
      <c r="D16" s="450">
        <v>6.6</v>
      </c>
      <c r="E16" s="457"/>
      <c r="F16" s="458"/>
      <c r="G16" s="452"/>
      <c r="H16" s="453"/>
      <c r="I16" s="453">
        <v>66</v>
      </c>
      <c r="J16" s="454"/>
      <c r="K16" s="454">
        <v>59.9</v>
      </c>
      <c r="L16" s="455">
        <v>2.66</v>
      </c>
      <c r="M16" s="455"/>
      <c r="N16" s="459">
        <v>122450</v>
      </c>
    </row>
    <row r="17" spans="1:14" ht="15">
      <c r="A17" s="430"/>
      <c r="B17" s="448">
        <v>38047</v>
      </c>
      <c r="C17" s="449"/>
      <c r="D17" s="450">
        <v>6.89</v>
      </c>
      <c r="E17" s="457"/>
      <c r="F17" s="458"/>
      <c r="G17" s="452"/>
      <c r="H17" s="453"/>
      <c r="I17" s="453">
        <v>82</v>
      </c>
      <c r="J17" s="454"/>
      <c r="K17" s="454">
        <v>37</v>
      </c>
      <c r="L17" s="455">
        <v>2.47</v>
      </c>
      <c r="M17" s="455"/>
      <c r="N17" s="459">
        <v>125123</v>
      </c>
    </row>
    <row r="18" spans="1:14" ht="15">
      <c r="A18" s="430"/>
      <c r="B18" s="460" t="s">
        <v>43</v>
      </c>
      <c r="C18" s="460"/>
      <c r="D18" s="461">
        <f aca="true" t="shared" si="0" ref="D18:M18">AVERAGE(D15:D17)</f>
        <v>6.7</v>
      </c>
      <c r="E18" s="462" t="e">
        <f t="shared" si="0"/>
        <v>#DIV/0!</v>
      </c>
      <c r="F18" s="463" t="e">
        <f t="shared" si="0"/>
        <v>#DIV/0!</v>
      </c>
      <c r="G18" s="463">
        <f t="shared" si="0"/>
        <v>6300</v>
      </c>
      <c r="H18" s="463">
        <f t="shared" si="0"/>
        <v>3130</v>
      </c>
      <c r="I18" s="463">
        <f t="shared" si="0"/>
        <v>71</v>
      </c>
      <c r="J18" s="461" t="e">
        <f t="shared" si="0"/>
        <v>#DIV/0!</v>
      </c>
      <c r="K18" s="461">
        <f t="shared" si="0"/>
        <v>48.36666666666667</v>
      </c>
      <c r="L18" s="461">
        <f t="shared" si="0"/>
        <v>2.5733333333333337</v>
      </c>
      <c r="M18" s="461" t="e">
        <f t="shared" si="0"/>
        <v>#DIV/0!</v>
      </c>
      <c r="N18" s="464">
        <f>SUM(N15:N17)</f>
        <v>370736</v>
      </c>
    </row>
    <row r="19" spans="1:14" ht="15">
      <c r="A19" s="430"/>
      <c r="B19" s="465">
        <v>38083</v>
      </c>
      <c r="C19" s="449"/>
      <c r="D19" s="450">
        <v>6.85</v>
      </c>
      <c r="E19" s="466"/>
      <c r="F19" s="467"/>
      <c r="G19" s="467">
        <v>6300</v>
      </c>
      <c r="H19" s="467">
        <v>3060</v>
      </c>
      <c r="I19" s="467">
        <v>57</v>
      </c>
      <c r="J19" s="450"/>
      <c r="K19" s="450">
        <v>29.3</v>
      </c>
      <c r="L19" s="450">
        <v>2.36</v>
      </c>
      <c r="M19" s="450"/>
      <c r="N19" s="459">
        <v>120812</v>
      </c>
    </row>
    <row r="20" spans="1:14" ht="15">
      <c r="A20" s="430"/>
      <c r="B20" s="448">
        <v>38111</v>
      </c>
      <c r="C20" s="449"/>
      <c r="D20" s="450">
        <v>6.69</v>
      </c>
      <c r="E20" s="466"/>
      <c r="F20" s="467"/>
      <c r="G20" s="467"/>
      <c r="H20" s="467"/>
      <c r="I20" s="467">
        <v>61</v>
      </c>
      <c r="J20" s="450"/>
      <c r="K20" s="450">
        <v>30.7</v>
      </c>
      <c r="L20" s="450">
        <v>2.3</v>
      </c>
      <c r="M20" s="450"/>
      <c r="N20" s="459">
        <v>123387</v>
      </c>
    </row>
    <row r="21" spans="1:14" ht="15">
      <c r="A21" s="430"/>
      <c r="B21" s="465">
        <v>38139</v>
      </c>
      <c r="C21" s="449"/>
      <c r="D21" s="450">
        <v>6.53</v>
      </c>
      <c r="E21" s="466"/>
      <c r="F21" s="467"/>
      <c r="G21" s="467"/>
      <c r="H21" s="467"/>
      <c r="I21" s="467">
        <v>62</v>
      </c>
      <c r="J21" s="450"/>
      <c r="K21" s="450">
        <v>35.9</v>
      </c>
      <c r="L21" s="450">
        <v>2.13</v>
      </c>
      <c r="M21" s="450"/>
      <c r="N21" s="459">
        <v>116398</v>
      </c>
    </row>
    <row r="22" spans="1:14" ht="15">
      <c r="A22" s="430"/>
      <c r="B22" s="468" t="s">
        <v>44</v>
      </c>
      <c r="C22" s="460"/>
      <c r="D22" s="461">
        <f aca="true" t="shared" si="1" ref="D22:M22">AVERAGE(D19:D21)</f>
        <v>6.69</v>
      </c>
      <c r="E22" s="462" t="e">
        <f t="shared" si="1"/>
        <v>#DIV/0!</v>
      </c>
      <c r="F22" s="463" t="e">
        <f t="shared" si="1"/>
        <v>#DIV/0!</v>
      </c>
      <c r="G22" s="463">
        <f t="shared" si="1"/>
        <v>6300</v>
      </c>
      <c r="H22" s="463">
        <f t="shared" si="1"/>
        <v>3060</v>
      </c>
      <c r="I22" s="463">
        <f t="shared" si="1"/>
        <v>60</v>
      </c>
      <c r="J22" s="461" t="e">
        <f t="shared" si="1"/>
        <v>#DIV/0!</v>
      </c>
      <c r="K22" s="461">
        <f t="shared" si="1"/>
        <v>31.96666666666667</v>
      </c>
      <c r="L22" s="461">
        <f t="shared" si="1"/>
        <v>2.263333333333333</v>
      </c>
      <c r="M22" s="461" t="e">
        <f t="shared" si="1"/>
        <v>#DIV/0!</v>
      </c>
      <c r="N22" s="464">
        <f>SUM(N19:N21)</f>
        <v>360597</v>
      </c>
    </row>
    <row r="23" spans="1:14" ht="15.75" thickBot="1">
      <c r="A23" s="430"/>
      <c r="B23" s="469" t="s">
        <v>45</v>
      </c>
      <c r="C23" s="470"/>
      <c r="D23" s="471">
        <f aca="true" t="shared" si="2" ref="D23:M23">AVERAGE(D15:D17,D19:D21)</f>
        <v>6.695</v>
      </c>
      <c r="E23" s="472" t="e">
        <f t="shared" si="2"/>
        <v>#DIV/0!</v>
      </c>
      <c r="F23" s="473" t="e">
        <f t="shared" si="2"/>
        <v>#DIV/0!</v>
      </c>
      <c r="G23" s="473">
        <f t="shared" si="2"/>
        <v>6300</v>
      </c>
      <c r="H23" s="473">
        <f t="shared" si="2"/>
        <v>3095</v>
      </c>
      <c r="I23" s="473">
        <f t="shared" si="2"/>
        <v>65.5</v>
      </c>
      <c r="J23" s="471" t="e">
        <f t="shared" si="2"/>
        <v>#DIV/0!</v>
      </c>
      <c r="K23" s="471">
        <f t="shared" si="2"/>
        <v>40.166666666666664</v>
      </c>
      <c r="L23" s="471">
        <f t="shared" si="2"/>
        <v>2.418333333333333</v>
      </c>
      <c r="M23" s="471" t="e">
        <f t="shared" si="2"/>
        <v>#DIV/0!</v>
      </c>
      <c r="N23" s="474">
        <f>SUM(N15:N17,N19:N21)</f>
        <v>731333</v>
      </c>
    </row>
    <row r="24" spans="1:14" ht="15.75" thickTop="1">
      <c r="A24" s="430"/>
      <c r="B24" s="448">
        <v>38175</v>
      </c>
      <c r="C24" s="449"/>
      <c r="D24" s="450">
        <v>6.73</v>
      </c>
      <c r="E24" s="466"/>
      <c r="F24" s="467"/>
      <c r="G24" s="467">
        <v>6600</v>
      </c>
      <c r="H24" s="467">
        <v>3190</v>
      </c>
      <c r="I24" s="467">
        <v>57</v>
      </c>
      <c r="J24" s="450"/>
      <c r="K24" s="450">
        <v>24.7</v>
      </c>
      <c r="L24" s="450">
        <v>1.16</v>
      </c>
      <c r="M24" s="450"/>
      <c r="N24" s="459">
        <v>117667</v>
      </c>
    </row>
    <row r="25" spans="1:14" ht="15">
      <c r="A25" s="430"/>
      <c r="B25" s="465">
        <v>38203</v>
      </c>
      <c r="C25" s="449"/>
      <c r="D25" s="450">
        <v>6.68</v>
      </c>
      <c r="E25" s="466"/>
      <c r="F25" s="467"/>
      <c r="G25" s="467"/>
      <c r="H25" s="467"/>
      <c r="I25" s="467">
        <v>68</v>
      </c>
      <c r="J25" s="450"/>
      <c r="K25" s="450">
        <v>26.2</v>
      </c>
      <c r="L25" s="450">
        <v>5.44</v>
      </c>
      <c r="M25" s="450"/>
      <c r="N25" s="459"/>
    </row>
    <row r="26" spans="1:14" ht="15">
      <c r="A26" s="430"/>
      <c r="B26" s="465">
        <v>38237</v>
      </c>
      <c r="C26" s="449"/>
      <c r="D26" s="450">
        <v>8.15</v>
      </c>
      <c r="E26" s="466"/>
      <c r="F26" s="467"/>
      <c r="G26" s="467"/>
      <c r="H26" s="467"/>
      <c r="I26" s="467">
        <v>93</v>
      </c>
      <c r="J26" s="450"/>
      <c r="K26" s="450">
        <v>25.4</v>
      </c>
      <c r="L26" s="450">
        <v>1.99</v>
      </c>
      <c r="M26" s="450"/>
      <c r="N26" s="459"/>
    </row>
    <row r="27" spans="1:14" ht="15">
      <c r="A27" s="430"/>
      <c r="B27" s="465"/>
      <c r="C27" s="449"/>
      <c r="D27" s="450"/>
      <c r="E27" s="466"/>
      <c r="F27" s="467"/>
      <c r="G27" s="467"/>
      <c r="H27" s="467"/>
      <c r="I27" s="467"/>
      <c r="J27" s="450"/>
      <c r="K27" s="450"/>
      <c r="L27" s="450"/>
      <c r="M27" s="450"/>
      <c r="N27" s="459"/>
    </row>
    <row r="28" spans="1:14" ht="15">
      <c r="A28" s="430"/>
      <c r="B28" s="468" t="s">
        <v>46</v>
      </c>
      <c r="C28" s="460"/>
      <c r="D28" s="461">
        <f aca="true" t="shared" si="3" ref="D28:M28">AVERAGE(D24:D27)</f>
        <v>7.186666666666667</v>
      </c>
      <c r="E28" s="462" t="e">
        <f t="shared" si="3"/>
        <v>#DIV/0!</v>
      </c>
      <c r="F28" s="463" t="e">
        <f t="shared" si="3"/>
        <v>#DIV/0!</v>
      </c>
      <c r="G28" s="463">
        <f t="shared" si="3"/>
        <v>6600</v>
      </c>
      <c r="H28" s="463">
        <f t="shared" si="3"/>
        <v>3190</v>
      </c>
      <c r="I28" s="463">
        <f t="shared" si="3"/>
        <v>72.66666666666667</v>
      </c>
      <c r="J28" s="461" t="e">
        <f t="shared" si="3"/>
        <v>#DIV/0!</v>
      </c>
      <c r="K28" s="461">
        <f t="shared" si="3"/>
        <v>25.433333333333334</v>
      </c>
      <c r="L28" s="461">
        <f t="shared" si="3"/>
        <v>2.8633333333333333</v>
      </c>
      <c r="M28" s="461" t="e">
        <f t="shared" si="3"/>
        <v>#DIV/0!</v>
      </c>
      <c r="N28" s="464">
        <f>SUM(N24:N27)</f>
        <v>117667</v>
      </c>
    </row>
    <row r="29" spans="1:14" ht="15">
      <c r="A29" s="430"/>
      <c r="B29" s="465"/>
      <c r="C29" s="449"/>
      <c r="D29" s="450"/>
      <c r="E29" s="466"/>
      <c r="F29" s="467"/>
      <c r="G29" s="467"/>
      <c r="H29" s="467"/>
      <c r="I29" s="467"/>
      <c r="J29" s="450"/>
      <c r="K29" s="450"/>
      <c r="L29" s="450"/>
      <c r="M29" s="450"/>
      <c r="N29" s="459"/>
    </row>
    <row r="30" spans="1:14" ht="15">
      <c r="A30" s="430"/>
      <c r="B30" s="465"/>
      <c r="C30" s="449"/>
      <c r="D30" s="450"/>
      <c r="E30" s="466"/>
      <c r="F30" s="467"/>
      <c r="G30" s="467"/>
      <c r="H30" s="467"/>
      <c r="I30" s="467"/>
      <c r="J30" s="450"/>
      <c r="K30" s="450"/>
      <c r="L30" s="450"/>
      <c r="M30" s="450"/>
      <c r="N30" s="459"/>
    </row>
    <row r="31" spans="1:14" ht="15">
      <c r="A31" s="430"/>
      <c r="B31" s="465"/>
      <c r="C31" s="449"/>
      <c r="D31" s="450"/>
      <c r="E31" s="466"/>
      <c r="F31" s="467"/>
      <c r="G31" s="467"/>
      <c r="H31" s="467"/>
      <c r="I31" s="467"/>
      <c r="J31" s="450"/>
      <c r="K31" s="450"/>
      <c r="L31" s="450"/>
      <c r="M31" s="450"/>
      <c r="N31" s="459"/>
    </row>
    <row r="32" spans="1:14" ht="15">
      <c r="A32" s="430"/>
      <c r="B32" s="468" t="s">
        <v>47</v>
      </c>
      <c r="C32" s="460"/>
      <c r="D32" s="461" t="e">
        <f>AVERAGE(D29:D31)</f>
        <v>#DIV/0!</v>
      </c>
      <c r="E32" s="462" t="e">
        <f aca="true" t="shared" si="4" ref="E32:M32">AVERAGE(E29:E31)</f>
        <v>#DIV/0!</v>
      </c>
      <c r="F32" s="463" t="e">
        <f t="shared" si="4"/>
        <v>#DIV/0!</v>
      </c>
      <c r="G32" s="463" t="e">
        <f t="shared" si="4"/>
        <v>#DIV/0!</v>
      </c>
      <c r="H32" s="463" t="e">
        <f t="shared" si="4"/>
        <v>#DIV/0!</v>
      </c>
      <c r="I32" s="463" t="e">
        <f t="shared" si="4"/>
        <v>#DIV/0!</v>
      </c>
      <c r="J32" s="461" t="e">
        <f t="shared" si="4"/>
        <v>#DIV/0!</v>
      </c>
      <c r="K32" s="461" t="e">
        <f t="shared" si="4"/>
        <v>#DIV/0!</v>
      </c>
      <c r="L32" s="461" t="e">
        <f t="shared" si="4"/>
        <v>#DIV/0!</v>
      </c>
      <c r="M32" s="461" t="e">
        <f t="shared" si="4"/>
        <v>#DIV/0!</v>
      </c>
      <c r="N32" s="464">
        <f>SUM(N29:N31)</f>
        <v>0</v>
      </c>
    </row>
    <row r="33" spans="1:14" ht="15.75" thickBot="1">
      <c r="A33" s="430"/>
      <c r="B33" s="475" t="s">
        <v>48</v>
      </c>
      <c r="C33" s="449"/>
      <c r="D33" s="471">
        <f aca="true" t="shared" si="5" ref="D33:M33">AVERAGE(D24:D27,D29:D31)</f>
        <v>7.186666666666667</v>
      </c>
      <c r="E33" s="472" t="e">
        <f t="shared" si="5"/>
        <v>#DIV/0!</v>
      </c>
      <c r="F33" s="473" t="e">
        <f t="shared" si="5"/>
        <v>#DIV/0!</v>
      </c>
      <c r="G33" s="473">
        <f t="shared" si="5"/>
        <v>6600</v>
      </c>
      <c r="H33" s="473">
        <f t="shared" si="5"/>
        <v>3190</v>
      </c>
      <c r="I33" s="473">
        <f t="shared" si="5"/>
        <v>72.66666666666667</v>
      </c>
      <c r="J33" s="471" t="e">
        <f t="shared" si="5"/>
        <v>#DIV/0!</v>
      </c>
      <c r="K33" s="471">
        <f t="shared" si="5"/>
        <v>25.433333333333334</v>
      </c>
      <c r="L33" s="471">
        <f t="shared" si="5"/>
        <v>2.8633333333333333</v>
      </c>
      <c r="M33" s="471" t="e">
        <f t="shared" si="5"/>
        <v>#DIV/0!</v>
      </c>
      <c r="N33" s="474">
        <f>SUM(N24:N27,N29:N31)</f>
        <v>117667</v>
      </c>
    </row>
    <row r="34" spans="1:14" ht="15.75" hidden="1" thickBot="1">
      <c r="A34" s="430"/>
      <c r="B34" s="465"/>
      <c r="C34" s="476"/>
      <c r="D34" s="450"/>
      <c r="E34" s="457"/>
      <c r="F34" s="458"/>
      <c r="G34" s="452"/>
      <c r="H34" s="477"/>
      <c r="I34" s="477"/>
      <c r="J34" s="478"/>
      <c r="K34" s="478"/>
      <c r="L34" s="479"/>
      <c r="M34" s="455"/>
      <c r="N34" s="459"/>
    </row>
    <row r="35" spans="1:14" ht="15.75" hidden="1" thickBot="1">
      <c r="A35" s="430"/>
      <c r="B35" s="432" t="s">
        <v>47</v>
      </c>
      <c r="C35" s="432"/>
      <c r="D35" s="480" t="e">
        <f aca="true" t="shared" si="6" ref="D35:N35">AVERAGE(D34:D34)</f>
        <v>#DIV/0!</v>
      </c>
      <c r="E35" s="481"/>
      <c r="F35" s="482"/>
      <c r="G35" s="483" t="e">
        <f t="shared" si="6"/>
        <v>#DIV/0!</v>
      </c>
      <c r="H35" s="484" t="e">
        <f t="shared" si="6"/>
        <v>#DIV/0!</v>
      </c>
      <c r="I35" s="484" t="e">
        <f t="shared" si="6"/>
        <v>#DIV/0!</v>
      </c>
      <c r="J35" s="485"/>
      <c r="K35" s="485" t="e">
        <f t="shared" si="6"/>
        <v>#DIV/0!</v>
      </c>
      <c r="L35" s="486" t="e">
        <f t="shared" si="6"/>
        <v>#DIV/0!</v>
      </c>
      <c r="M35" s="487"/>
      <c r="N35" s="488" t="e">
        <f t="shared" si="6"/>
        <v>#DIV/0!</v>
      </c>
    </row>
    <row r="36" spans="1:14" ht="15.75" hidden="1" thickBot="1">
      <c r="A36" s="430"/>
      <c r="B36" s="469" t="s">
        <v>48</v>
      </c>
      <c r="C36" s="469"/>
      <c r="D36" s="471" t="e">
        <f>AVERAGE(#REF!,D34:D34)</f>
        <v>#REF!</v>
      </c>
      <c r="E36" s="489"/>
      <c r="F36" s="490"/>
      <c r="G36" s="491" t="e">
        <f>AVERAGE(#REF!,G34:G34)</f>
        <v>#REF!</v>
      </c>
      <c r="H36" s="492" t="e">
        <f>AVERAGE(#REF!,H34:H34)</f>
        <v>#REF!</v>
      </c>
      <c r="I36" s="492" t="e">
        <f>AVERAGE(#REF!,I34:I34)</f>
        <v>#REF!</v>
      </c>
      <c r="J36" s="493"/>
      <c r="K36" s="493" t="e">
        <f>AVERAGE(#REF!,K34:K34)</f>
        <v>#REF!</v>
      </c>
      <c r="L36" s="494" t="e">
        <f>AVERAGE(#REF!,L34:L34)</f>
        <v>#REF!</v>
      </c>
      <c r="M36" s="495"/>
      <c r="N36" s="474" t="e">
        <f>AVERAGE(#REF!,N34:N34)</f>
        <v>#REF!</v>
      </c>
    </row>
    <row r="37" spans="1:14" ht="15.75" thickTop="1">
      <c r="A37" s="430"/>
      <c r="B37" s="496" t="s">
        <v>49</v>
      </c>
      <c r="C37" s="497"/>
      <c r="D37" s="498">
        <f aca="true" t="shared" si="7" ref="D37:M37">AVERAGE(D15:D17,D19:D21,D24:D27,D29:D31)</f>
        <v>6.858888888888889</v>
      </c>
      <c r="E37" s="499" t="e">
        <f t="shared" si="7"/>
        <v>#DIV/0!</v>
      </c>
      <c r="F37" s="500" t="e">
        <f t="shared" si="7"/>
        <v>#DIV/0!</v>
      </c>
      <c r="G37" s="500">
        <f t="shared" si="7"/>
        <v>6400</v>
      </c>
      <c r="H37" s="500">
        <f t="shared" si="7"/>
        <v>3126.6666666666665</v>
      </c>
      <c r="I37" s="500">
        <f t="shared" si="7"/>
        <v>67.88888888888889</v>
      </c>
      <c r="J37" s="498" t="e">
        <f t="shared" si="7"/>
        <v>#DIV/0!</v>
      </c>
      <c r="K37" s="498">
        <f t="shared" si="7"/>
        <v>35.25555555555555</v>
      </c>
      <c r="L37" s="498">
        <f t="shared" si="7"/>
        <v>2.5666666666666664</v>
      </c>
      <c r="M37" s="498" t="e">
        <f t="shared" si="7"/>
        <v>#DIV/0!</v>
      </c>
      <c r="N37" s="501"/>
    </row>
    <row r="38" spans="1:14" ht="15">
      <c r="A38" s="430"/>
      <c r="B38" s="502" t="s">
        <v>50</v>
      </c>
      <c r="C38" s="476"/>
      <c r="D38" s="450">
        <f aca="true" t="shared" si="8" ref="D38:M38">MIN(D15:D17,D19:D21,D24:D27,D29:D31)</f>
        <v>6.53</v>
      </c>
      <c r="E38" s="466">
        <f t="shared" si="8"/>
        <v>0</v>
      </c>
      <c r="F38" s="467">
        <f t="shared" si="8"/>
        <v>0</v>
      </c>
      <c r="G38" s="467">
        <f t="shared" si="8"/>
        <v>6300</v>
      </c>
      <c r="H38" s="467">
        <f t="shared" si="8"/>
        <v>3060</v>
      </c>
      <c r="I38" s="467">
        <f t="shared" si="8"/>
        <v>57</v>
      </c>
      <c r="J38" s="450">
        <f t="shared" si="8"/>
        <v>0</v>
      </c>
      <c r="K38" s="450">
        <f t="shared" si="8"/>
        <v>24.7</v>
      </c>
      <c r="L38" s="450">
        <f t="shared" si="8"/>
        <v>1.16</v>
      </c>
      <c r="M38" s="450">
        <f t="shared" si="8"/>
        <v>0</v>
      </c>
      <c r="N38" s="459"/>
    </row>
    <row r="39" spans="1:14" ht="15.75" thickBot="1">
      <c r="A39" s="430"/>
      <c r="B39" s="503" t="s">
        <v>51</v>
      </c>
      <c r="C39" s="504"/>
      <c r="D39" s="505">
        <f aca="true" t="shared" si="9" ref="D39:M39">MAX(D15:D17,D19:D21,D24:D27,D29:D31)</f>
        <v>8.15</v>
      </c>
      <c r="E39" s="506">
        <f t="shared" si="9"/>
        <v>0</v>
      </c>
      <c r="F39" s="507">
        <f t="shared" si="9"/>
        <v>0</v>
      </c>
      <c r="G39" s="507">
        <f t="shared" si="9"/>
        <v>6600</v>
      </c>
      <c r="H39" s="507">
        <f t="shared" si="9"/>
        <v>3190</v>
      </c>
      <c r="I39" s="507">
        <f t="shared" si="9"/>
        <v>93</v>
      </c>
      <c r="J39" s="505">
        <f t="shared" si="9"/>
        <v>0</v>
      </c>
      <c r="K39" s="505">
        <f t="shared" si="9"/>
        <v>59.9</v>
      </c>
      <c r="L39" s="505">
        <f t="shared" si="9"/>
        <v>5.44</v>
      </c>
      <c r="M39" s="505">
        <f t="shared" si="9"/>
        <v>0</v>
      </c>
      <c r="N39" s="508"/>
    </row>
    <row r="40" spans="1:14" ht="15.75" thickBot="1">
      <c r="A40" s="509"/>
      <c r="B40" s="510" t="s">
        <v>52</v>
      </c>
      <c r="C40" s="511"/>
      <c r="D40" s="512"/>
      <c r="E40" s="513"/>
      <c r="F40" s="514"/>
      <c r="G40" s="514"/>
      <c r="H40" s="514"/>
      <c r="I40" s="514"/>
      <c r="J40" s="512"/>
      <c r="K40" s="512"/>
      <c r="L40" s="512"/>
      <c r="M40" s="515"/>
      <c r="N40" s="516">
        <f>SUM(N15:N17,N19:N21,N24:N27,N29:N31)</f>
        <v>849000</v>
      </c>
    </row>
    <row r="41" spans="1:14" ht="15">
      <c r="A41" s="517"/>
      <c r="B41" s="518"/>
      <c r="C41" s="518"/>
      <c r="D41" s="519"/>
      <c r="E41" s="520"/>
      <c r="F41" s="521"/>
      <c r="G41" s="521"/>
      <c r="H41" s="521"/>
      <c r="I41" s="521"/>
      <c r="J41" s="519"/>
      <c r="K41" s="519"/>
      <c r="L41" s="519"/>
      <c r="M41" s="522"/>
      <c r="N41" s="523"/>
    </row>
    <row r="42" spans="1:14" ht="15">
      <c r="A42" s="524"/>
      <c r="B42" s="525"/>
      <c r="C42" s="525"/>
      <c r="D42" s="519"/>
      <c r="E42" s="520"/>
      <c r="F42" s="521"/>
      <c r="G42" s="521"/>
      <c r="H42" s="521"/>
      <c r="I42" s="521"/>
      <c r="J42" s="519"/>
      <c r="K42" s="519"/>
      <c r="L42" s="519"/>
      <c r="M42" s="522"/>
      <c r="N42" s="523"/>
    </row>
    <row r="43" spans="1:14" ht="15">
      <c r="A43" s="524"/>
      <c r="B43" s="525"/>
      <c r="C43" s="518"/>
      <c r="D43" s="519"/>
      <c r="E43" s="520"/>
      <c r="F43" s="521"/>
      <c r="G43" s="521"/>
      <c r="H43" s="521"/>
      <c r="I43" s="521"/>
      <c r="J43" s="519"/>
      <c r="K43" s="519"/>
      <c r="L43" s="519"/>
      <c r="M43" s="522"/>
      <c r="N43" s="523"/>
    </row>
    <row r="44" spans="1:14" ht="15">
      <c r="A44" s="524"/>
      <c r="B44" s="518"/>
      <c r="C44" s="518"/>
      <c r="D44" s="519"/>
      <c r="E44" s="520"/>
      <c r="F44" s="521"/>
      <c r="G44" s="521"/>
      <c r="H44" s="521"/>
      <c r="I44" s="521"/>
      <c r="J44" s="519"/>
      <c r="K44" s="519"/>
      <c r="L44" s="519"/>
      <c r="M44" s="522"/>
      <c r="N44" s="523"/>
    </row>
    <row r="45" spans="1:14" ht="15">
      <c r="A45" s="524"/>
      <c r="B45" s="518"/>
      <c r="C45" s="518"/>
      <c r="D45" s="519"/>
      <c r="E45" s="520"/>
      <c r="F45" s="521"/>
      <c r="G45" s="521"/>
      <c r="H45" s="521"/>
      <c r="I45" s="521"/>
      <c r="J45" s="519"/>
      <c r="K45" s="519"/>
      <c r="L45" s="519"/>
      <c r="M45" s="522"/>
      <c r="N45" s="523"/>
    </row>
    <row r="46" spans="1:14" ht="15">
      <c r="A46" s="524"/>
      <c r="B46" s="518"/>
      <c r="C46" s="518"/>
      <c r="D46" s="519"/>
      <c r="E46" s="520"/>
      <c r="F46" s="521"/>
      <c r="G46" s="521"/>
      <c r="H46" s="521"/>
      <c r="I46" s="521"/>
      <c r="J46" s="519"/>
      <c r="K46" s="519"/>
      <c r="L46" s="519"/>
      <c r="M46" s="522"/>
      <c r="N46" s="523"/>
    </row>
    <row r="47" spans="1:14" ht="15">
      <c r="A47" s="524"/>
      <c r="B47" s="518"/>
      <c r="C47" s="518"/>
      <c r="D47" s="519"/>
      <c r="E47" s="520"/>
      <c r="F47" s="521"/>
      <c r="G47" s="521"/>
      <c r="H47" s="521"/>
      <c r="I47" s="521"/>
      <c r="J47" s="519"/>
      <c r="K47" s="519"/>
      <c r="L47" s="519"/>
      <c r="M47" s="522"/>
      <c r="N47" s="523"/>
    </row>
    <row r="48" spans="1:14" ht="15">
      <c r="A48" s="524"/>
      <c r="B48" s="518"/>
      <c r="C48" s="518"/>
      <c r="D48" s="519"/>
      <c r="E48" s="520"/>
      <c r="F48" s="521"/>
      <c r="G48" s="521"/>
      <c r="H48" s="521"/>
      <c r="I48" s="521"/>
      <c r="J48" s="519"/>
      <c r="K48" s="519"/>
      <c r="L48" s="519"/>
      <c r="M48" s="522"/>
      <c r="N48" s="523"/>
    </row>
    <row r="49" spans="1:14" ht="15">
      <c r="A49" s="524"/>
      <c r="B49" s="518"/>
      <c r="C49" s="518"/>
      <c r="D49" s="519"/>
      <c r="E49" s="520"/>
      <c r="F49" s="521"/>
      <c r="G49" s="521"/>
      <c r="H49" s="521"/>
      <c r="I49" s="521"/>
      <c r="J49" s="519"/>
      <c r="K49" s="519"/>
      <c r="L49" s="519"/>
      <c r="M49" s="522"/>
      <c r="N49" s="523"/>
    </row>
    <row r="50" spans="1:14" ht="15">
      <c r="A50" s="524"/>
      <c r="B50" s="518"/>
      <c r="C50" s="518"/>
      <c r="D50" s="519"/>
      <c r="E50" s="520"/>
      <c r="F50" s="521"/>
      <c r="G50" s="521"/>
      <c r="H50" s="521"/>
      <c r="I50" s="521"/>
      <c r="J50" s="519"/>
      <c r="K50" s="519"/>
      <c r="L50" s="519"/>
      <c r="M50" s="522"/>
      <c r="N50" s="523"/>
    </row>
    <row r="51" spans="4:14" ht="15">
      <c r="D51" s="527"/>
      <c r="E51" s="528"/>
      <c r="F51" s="529"/>
      <c r="G51" s="529"/>
      <c r="H51" s="529"/>
      <c r="I51" s="529"/>
      <c r="J51" s="527"/>
      <c r="K51" s="527"/>
      <c r="L51" s="527"/>
      <c r="M51" s="530"/>
      <c r="N51" s="531"/>
    </row>
    <row r="52" spans="4:14" ht="15">
      <c r="D52" s="527"/>
      <c r="E52" s="528"/>
      <c r="F52" s="529"/>
      <c r="G52" s="529"/>
      <c r="H52" s="529"/>
      <c r="I52" s="529"/>
      <c r="J52" s="527"/>
      <c r="K52" s="527"/>
      <c r="L52" s="527"/>
      <c r="M52" s="530"/>
      <c r="N52" s="531"/>
    </row>
    <row r="53" spans="4:14" ht="15">
      <c r="D53" s="527"/>
      <c r="E53" s="528"/>
      <c r="F53" s="529"/>
      <c r="G53" s="529"/>
      <c r="H53" s="529"/>
      <c r="I53" s="529"/>
      <c r="J53" s="527"/>
      <c r="K53" s="527"/>
      <c r="L53" s="527"/>
      <c r="M53" s="530"/>
      <c r="N53" s="531"/>
    </row>
    <row r="54" spans="4:14" ht="15">
      <c r="D54" s="527"/>
      <c r="E54" s="528"/>
      <c r="F54" s="529"/>
      <c r="G54" s="529"/>
      <c r="H54" s="529"/>
      <c r="I54" s="529"/>
      <c r="J54" s="527"/>
      <c r="K54" s="527"/>
      <c r="L54" s="527"/>
      <c r="M54" s="530"/>
      <c r="N54" s="531"/>
    </row>
    <row r="55" spans="4:14" ht="15">
      <c r="D55" s="527"/>
      <c r="E55" s="528"/>
      <c r="F55" s="529"/>
      <c r="G55" s="529"/>
      <c r="H55" s="529"/>
      <c r="I55" s="529"/>
      <c r="J55" s="527"/>
      <c r="K55" s="527"/>
      <c r="L55" s="527"/>
      <c r="M55" s="530"/>
      <c r="N55" s="531"/>
    </row>
    <row r="56" spans="4:14" ht="15">
      <c r="D56" s="527"/>
      <c r="E56" s="528"/>
      <c r="F56" s="529"/>
      <c r="G56" s="529"/>
      <c r="H56" s="529"/>
      <c r="I56" s="529"/>
      <c r="J56" s="527"/>
      <c r="K56" s="527"/>
      <c r="L56" s="527"/>
      <c r="M56" s="530"/>
      <c r="N56" s="531"/>
    </row>
    <row r="57" spans="4:14" ht="15">
      <c r="D57" s="527"/>
      <c r="E57" s="528"/>
      <c r="F57" s="529"/>
      <c r="G57" s="529"/>
      <c r="H57" s="529"/>
      <c r="I57" s="529"/>
      <c r="J57" s="527"/>
      <c r="K57" s="527"/>
      <c r="L57" s="527"/>
      <c r="M57" s="530"/>
      <c r="N57" s="531"/>
    </row>
    <row r="58" spans="4:14" ht="15">
      <c r="D58" s="527"/>
      <c r="E58" s="528"/>
      <c r="F58" s="529"/>
      <c r="G58" s="529"/>
      <c r="H58" s="529"/>
      <c r="I58" s="529"/>
      <c r="J58" s="527"/>
      <c r="K58" s="527"/>
      <c r="L58" s="527"/>
      <c r="M58" s="530"/>
      <c r="N58" s="531"/>
    </row>
    <row r="59" spans="4:14" ht="15">
      <c r="D59" s="527"/>
      <c r="E59" s="528"/>
      <c r="F59" s="529"/>
      <c r="G59" s="529"/>
      <c r="H59" s="529"/>
      <c r="I59" s="529"/>
      <c r="J59" s="527"/>
      <c r="K59" s="527"/>
      <c r="L59" s="527"/>
      <c r="M59" s="530"/>
      <c r="N59" s="531"/>
    </row>
    <row r="60" spans="4:14" ht="15">
      <c r="D60" s="527"/>
      <c r="E60" s="528"/>
      <c r="F60" s="529"/>
      <c r="G60" s="529"/>
      <c r="H60" s="529"/>
      <c r="I60" s="529"/>
      <c r="J60" s="527"/>
      <c r="K60" s="527"/>
      <c r="L60" s="527"/>
      <c r="M60" s="530"/>
      <c r="N60" s="531"/>
    </row>
    <row r="61" spans="4:14" ht="15">
      <c r="D61" s="527"/>
      <c r="E61" s="528"/>
      <c r="F61" s="529"/>
      <c r="G61" s="529"/>
      <c r="H61" s="529"/>
      <c r="I61" s="529"/>
      <c r="J61" s="527"/>
      <c r="K61" s="527"/>
      <c r="L61" s="527"/>
      <c r="M61" s="530"/>
      <c r="N61" s="531"/>
    </row>
    <row r="62" spans="4:14" ht="15">
      <c r="D62" s="527"/>
      <c r="E62" s="528"/>
      <c r="F62" s="529"/>
      <c r="G62" s="529"/>
      <c r="H62" s="529"/>
      <c r="I62" s="529"/>
      <c r="J62" s="527"/>
      <c r="K62" s="527"/>
      <c r="L62" s="527"/>
      <c r="M62" s="530"/>
      <c r="N62" s="531"/>
    </row>
    <row r="63" spans="4:14" ht="15">
      <c r="D63" s="527"/>
      <c r="E63" s="528"/>
      <c r="F63" s="529"/>
      <c r="G63" s="529"/>
      <c r="H63" s="529"/>
      <c r="I63" s="529"/>
      <c r="J63" s="527"/>
      <c r="K63" s="527"/>
      <c r="L63" s="527"/>
      <c r="M63" s="530"/>
      <c r="N63" s="531"/>
    </row>
    <row r="64" spans="4:14" ht="15">
      <c r="D64" s="527"/>
      <c r="E64" s="528"/>
      <c r="F64" s="529"/>
      <c r="G64" s="529"/>
      <c r="H64" s="529"/>
      <c r="I64" s="529"/>
      <c r="J64" s="527"/>
      <c r="K64" s="527"/>
      <c r="L64" s="527"/>
      <c r="M64" s="530"/>
      <c r="N64" s="531"/>
    </row>
    <row r="65" spans="4:14" ht="15">
      <c r="D65" s="527"/>
      <c r="E65" s="528"/>
      <c r="F65" s="529"/>
      <c r="G65" s="529"/>
      <c r="H65" s="529"/>
      <c r="I65" s="529"/>
      <c r="J65" s="527"/>
      <c r="K65" s="527"/>
      <c r="L65" s="527"/>
      <c r="M65" s="530"/>
      <c r="N65" s="531"/>
    </row>
    <row r="66" spans="4:14" ht="15">
      <c r="D66" s="527"/>
      <c r="E66" s="528"/>
      <c r="F66" s="529"/>
      <c r="G66" s="529"/>
      <c r="H66" s="529"/>
      <c r="I66" s="529"/>
      <c r="J66" s="527"/>
      <c r="K66" s="527"/>
      <c r="L66" s="527"/>
      <c r="M66" s="530"/>
      <c r="N66" s="531"/>
    </row>
    <row r="67" spans="4:14" ht="15">
      <c r="D67" s="527"/>
      <c r="E67" s="528"/>
      <c r="F67" s="529"/>
      <c r="G67" s="529"/>
      <c r="H67" s="529"/>
      <c r="I67" s="529"/>
      <c r="J67" s="527"/>
      <c r="K67" s="527"/>
      <c r="L67" s="527"/>
      <c r="M67" s="530"/>
      <c r="N67" s="531"/>
    </row>
    <row r="68" spans="4:14" ht="15">
      <c r="D68" s="527"/>
      <c r="E68" s="528"/>
      <c r="F68" s="529"/>
      <c r="G68" s="529"/>
      <c r="H68" s="529"/>
      <c r="I68" s="529"/>
      <c r="J68" s="527"/>
      <c r="K68" s="527"/>
      <c r="L68" s="527"/>
      <c r="M68" s="530"/>
      <c r="N68" s="531"/>
    </row>
    <row r="69" spans="4:14" ht="15">
      <c r="D69" s="527"/>
      <c r="E69" s="528"/>
      <c r="F69" s="529"/>
      <c r="G69" s="529"/>
      <c r="H69" s="529"/>
      <c r="I69" s="529"/>
      <c r="J69" s="527"/>
      <c r="K69" s="527"/>
      <c r="L69" s="527"/>
      <c r="M69" s="530"/>
      <c r="N69" s="531"/>
    </row>
    <row r="70" spans="4:14" ht="15">
      <c r="D70" s="527"/>
      <c r="E70" s="528"/>
      <c r="F70" s="529"/>
      <c r="G70" s="529"/>
      <c r="H70" s="529"/>
      <c r="I70" s="529"/>
      <c r="J70" s="527"/>
      <c r="K70" s="527"/>
      <c r="L70" s="527"/>
      <c r="M70" s="530"/>
      <c r="N70" s="531"/>
    </row>
    <row r="71" spans="4:14" ht="15">
      <c r="D71" s="527"/>
      <c r="E71" s="528"/>
      <c r="F71" s="529"/>
      <c r="G71" s="529"/>
      <c r="H71" s="529"/>
      <c r="I71" s="529"/>
      <c r="J71" s="527"/>
      <c r="K71" s="527"/>
      <c r="L71" s="527"/>
      <c r="M71" s="530"/>
      <c r="N71" s="531"/>
    </row>
    <row r="72" spans="4:14" ht="15">
      <c r="D72" s="527"/>
      <c r="E72" s="528"/>
      <c r="F72" s="529"/>
      <c r="G72" s="529"/>
      <c r="H72" s="529"/>
      <c r="I72" s="529"/>
      <c r="J72" s="527"/>
      <c r="K72" s="527"/>
      <c r="L72" s="527"/>
      <c r="M72" s="530"/>
      <c r="N72" s="531"/>
    </row>
    <row r="73" spans="4:14" ht="15">
      <c r="D73" s="527"/>
      <c r="E73" s="528"/>
      <c r="F73" s="529"/>
      <c r="G73" s="529"/>
      <c r="H73" s="529"/>
      <c r="I73" s="529"/>
      <c r="J73" s="527"/>
      <c r="K73" s="527"/>
      <c r="L73" s="527"/>
      <c r="M73" s="530"/>
      <c r="N73" s="531"/>
    </row>
    <row r="74" spans="4:14" ht="15">
      <c r="D74" s="527"/>
      <c r="E74" s="528"/>
      <c r="F74" s="529"/>
      <c r="G74" s="529"/>
      <c r="H74" s="529"/>
      <c r="I74" s="529"/>
      <c r="J74" s="527"/>
      <c r="K74" s="527"/>
      <c r="L74" s="527"/>
      <c r="M74" s="530"/>
      <c r="N74" s="531"/>
    </row>
    <row r="75" spans="4:14" ht="15">
      <c r="D75" s="527"/>
      <c r="E75" s="528"/>
      <c r="F75" s="529"/>
      <c r="G75" s="529"/>
      <c r="H75" s="529"/>
      <c r="I75" s="529"/>
      <c r="J75" s="527"/>
      <c r="K75" s="527"/>
      <c r="L75" s="527"/>
      <c r="M75" s="530"/>
      <c r="N75" s="531"/>
    </row>
    <row r="76" spans="4:14" ht="15">
      <c r="D76" s="527"/>
      <c r="E76" s="528"/>
      <c r="F76" s="529"/>
      <c r="G76" s="529"/>
      <c r="H76" s="529"/>
      <c r="I76" s="529"/>
      <c r="J76" s="527"/>
      <c r="K76" s="527"/>
      <c r="L76" s="527"/>
      <c r="M76" s="530"/>
      <c r="N76" s="531"/>
    </row>
    <row r="77" spans="4:14" ht="15">
      <c r="D77" s="527"/>
      <c r="E77" s="528"/>
      <c r="F77" s="529"/>
      <c r="G77" s="529"/>
      <c r="H77" s="529"/>
      <c r="I77" s="529"/>
      <c r="J77" s="527"/>
      <c r="K77" s="527"/>
      <c r="L77" s="527"/>
      <c r="M77" s="530"/>
      <c r="N77" s="531"/>
    </row>
    <row r="78" spans="4:14" ht="15">
      <c r="D78" s="527"/>
      <c r="E78" s="528"/>
      <c r="F78" s="529"/>
      <c r="G78" s="529"/>
      <c r="H78" s="529"/>
      <c r="I78" s="529"/>
      <c r="J78" s="527"/>
      <c r="K78" s="527"/>
      <c r="L78" s="527"/>
      <c r="M78" s="530"/>
      <c r="N78" s="531"/>
    </row>
    <row r="79" spans="4:14" ht="15">
      <c r="D79" s="527"/>
      <c r="E79" s="528"/>
      <c r="F79" s="529"/>
      <c r="G79" s="529"/>
      <c r="H79" s="529"/>
      <c r="I79" s="529"/>
      <c r="J79" s="527"/>
      <c r="K79" s="527"/>
      <c r="L79" s="527"/>
      <c r="M79" s="530"/>
      <c r="N79" s="531"/>
    </row>
    <row r="80" spans="4:14" ht="15">
      <c r="D80" s="527"/>
      <c r="E80" s="528"/>
      <c r="F80" s="529"/>
      <c r="G80" s="529"/>
      <c r="H80" s="529"/>
      <c r="I80" s="529"/>
      <c r="J80" s="527"/>
      <c r="K80" s="527"/>
      <c r="L80" s="527"/>
      <c r="M80" s="530"/>
      <c r="N80" s="531"/>
    </row>
    <row r="81" spans="4:14" ht="15">
      <c r="D81" s="527"/>
      <c r="E81" s="528"/>
      <c r="F81" s="529"/>
      <c r="G81" s="529"/>
      <c r="H81" s="529"/>
      <c r="I81" s="529"/>
      <c r="J81" s="527"/>
      <c r="K81" s="527"/>
      <c r="L81" s="527"/>
      <c r="M81" s="530"/>
      <c r="N81" s="531"/>
    </row>
    <row r="82" spans="4:14" ht="15">
      <c r="D82" s="527"/>
      <c r="E82" s="528"/>
      <c r="F82" s="529"/>
      <c r="G82" s="529"/>
      <c r="H82" s="529"/>
      <c r="I82" s="529"/>
      <c r="J82" s="527"/>
      <c r="K82" s="527"/>
      <c r="L82" s="527"/>
      <c r="M82" s="530"/>
      <c r="N82" s="531"/>
    </row>
    <row r="83" spans="4:14" ht="15">
      <c r="D83" s="527"/>
      <c r="E83" s="528"/>
      <c r="F83" s="529"/>
      <c r="G83" s="529"/>
      <c r="H83" s="529"/>
      <c r="I83" s="529"/>
      <c r="J83" s="527"/>
      <c r="K83" s="527"/>
      <c r="L83" s="527"/>
      <c r="M83" s="530"/>
      <c r="N83" s="531"/>
    </row>
    <row r="84" spans="4:14" ht="15">
      <c r="D84" s="527"/>
      <c r="E84" s="528"/>
      <c r="F84" s="529"/>
      <c r="G84" s="529"/>
      <c r="H84" s="529"/>
      <c r="I84" s="529"/>
      <c r="J84" s="527"/>
      <c r="K84" s="527"/>
      <c r="L84" s="527"/>
      <c r="M84" s="530"/>
      <c r="N84" s="531"/>
    </row>
    <row r="85" spans="4:14" ht="15">
      <c r="D85" s="527"/>
      <c r="E85" s="528"/>
      <c r="F85" s="529"/>
      <c r="G85" s="529"/>
      <c r="H85" s="529"/>
      <c r="I85" s="529"/>
      <c r="J85" s="527"/>
      <c r="K85" s="527"/>
      <c r="L85" s="527"/>
      <c r="M85" s="530"/>
      <c r="N85" s="531"/>
    </row>
    <row r="86" spans="4:14" ht="15">
      <c r="D86" s="527"/>
      <c r="E86" s="528"/>
      <c r="F86" s="529"/>
      <c r="G86" s="529"/>
      <c r="H86" s="529"/>
      <c r="I86" s="529"/>
      <c r="J86" s="527"/>
      <c r="K86" s="527"/>
      <c r="L86" s="527"/>
      <c r="M86" s="530"/>
      <c r="N86" s="531"/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75" r:id="rId1"/>
  <headerFooter alignWithMargins="0">
    <oddHeader>&amp;L
&amp;R&amp;"Times New Roman CE,kurzíva"&amp;14Vyhodnocení vlivu činnosti odštěpného závodu GEAM 
Dolní Rožínka na životní prostředí v roce 2004</oddHeader>
    <oddFooter>&amp;C&amp;"Times New Roman CE,kurzíva"&amp;14Stránka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</dc:creator>
  <cp:keywords/>
  <dc:description/>
  <cp:lastModifiedBy>toman</cp:lastModifiedBy>
  <cp:lastPrinted>2004-10-07T05:18:26Z</cp:lastPrinted>
  <dcterms:created xsi:type="dcterms:W3CDTF">2004-06-08T07:00:00Z</dcterms:created>
  <dcterms:modified xsi:type="dcterms:W3CDTF">2004-10-07T05:48:31Z</dcterms:modified>
  <cp:category/>
  <cp:version/>
  <cp:contentType/>
  <cp:contentStatus/>
</cp:coreProperties>
</file>