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200" tabRatio="780" activeTab="0"/>
  </bookViews>
  <sheets>
    <sheet name="DŠ-OSL" sheetId="1" r:id="rId1"/>
  </sheets>
  <externalReferences>
    <externalReference r:id="rId4"/>
    <externalReference r:id="rId5"/>
  </externalReferences>
  <definedNames>
    <definedName name="__123Graph_A" hidden="1">'[1]LOSK'!#REF!</definedName>
    <definedName name="__123Graph_ADV_MN" hidden="1">'DŠ-OSL'!#REF!</definedName>
    <definedName name="__123Graph_ADV_RA" hidden="1">'DŠ-OSL'!#REF!</definedName>
    <definedName name="__123Graph_ADV_RL" hidden="1">'DŠ-OSL'!$I$16:$I$34</definedName>
    <definedName name="__123Graph_ADV_U" hidden="1">'DŠ-OSL'!$H$16:$H$34</definedName>
    <definedName name="__123Graph_AIV=1" hidden="1">'[2]IV=1.'!#REF!</definedName>
    <definedName name="__123Graph_AIV=1U" hidden="1">'[2]IV=1.'!#REF!</definedName>
    <definedName name="__123Graph_AURAJ13" hidden="1">'DŠ-OSL'!#REF!</definedName>
    <definedName name="__123Graph_B" hidden="1">'DŠ-OSL'!$B$16:$B$38</definedName>
    <definedName name="__123Graph_BURAJ13" hidden="1">'DŠ-OSL'!$H$16:$H$34</definedName>
    <definedName name="__123Graph_C" hidden="1">'DŠ-OSL'!$C$16:$C$38</definedName>
    <definedName name="__123Graph_D" hidden="1">'DŠ-OSL'!$E$16:$E$38</definedName>
    <definedName name="__123Graph_E" hidden="1">'DŠ-OSL'!#REF!</definedName>
    <definedName name="__123Graph_F" hidden="1">'DŠ-OSL'!$H$16:$H$38</definedName>
    <definedName name="_xlnm.Print_Area" localSheetId="0">'DŠ-OSL'!$A$2:$X$59</definedName>
  </definedNames>
  <calcPr fullCalcOnLoad="1"/>
</workbook>
</file>

<file path=xl/sharedStrings.xml><?xml version="1.0" encoding="utf-8"?>
<sst xmlns="http://schemas.openxmlformats.org/spreadsheetml/2006/main" count="63" uniqueCount="46">
  <si>
    <t xml:space="preserve"> Datum</t>
  </si>
  <si>
    <t xml:space="preserve"> [mg/l]</t>
  </si>
  <si>
    <t>2.čtvrtletí</t>
  </si>
  <si>
    <t>1.pololetí</t>
  </si>
  <si>
    <t>3.čtvrtletí</t>
  </si>
  <si>
    <t>4.čtvrtletí</t>
  </si>
  <si>
    <t>2.pololetí</t>
  </si>
  <si>
    <t>Q</t>
  </si>
  <si>
    <t xml:space="preserve"> 1.čtvrtletí</t>
  </si>
  <si>
    <t>CELKEM</t>
  </si>
  <si>
    <t>NL</t>
  </si>
  <si>
    <t>Fe</t>
  </si>
  <si>
    <t>Mn</t>
  </si>
  <si>
    <t>RL</t>
  </si>
  <si>
    <t>Dolní Rožínka, PSČ 592 51</t>
  </si>
  <si>
    <r>
      <t>SO</t>
    </r>
    <r>
      <rPr>
        <vertAlign val="subscript"/>
        <sz val="12"/>
        <rFont val="Times New Roman CE"/>
        <family val="1"/>
      </rPr>
      <t>4</t>
    </r>
    <r>
      <rPr>
        <vertAlign val="superscript"/>
        <sz val="12"/>
        <rFont val="Times New Roman CE"/>
        <family val="1"/>
      </rPr>
      <t>2-</t>
    </r>
  </si>
  <si>
    <t>pH</t>
  </si>
  <si>
    <t>Průměr</t>
  </si>
  <si>
    <t>Minimum</t>
  </si>
  <si>
    <t>Maximum</t>
  </si>
  <si>
    <t>Ukazatel</t>
  </si>
  <si>
    <r>
      <t>[m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>/měs.]</t>
    </r>
  </si>
  <si>
    <t>Prosté vzorky</t>
  </si>
  <si>
    <r>
      <t>CHSK</t>
    </r>
    <r>
      <rPr>
        <vertAlign val="subscript"/>
        <sz val="12"/>
        <rFont val="Times New Roman CE"/>
        <family val="1"/>
      </rPr>
      <t>Cr</t>
    </r>
  </si>
  <si>
    <t>DIAMO, státní podnik  odštěpný  závod  GEAM - odbor ekologie a sanací</t>
  </si>
  <si>
    <t>Rok: 2002</t>
  </si>
  <si>
    <t>MONITORING LOKALITY OSLAVANY</t>
  </si>
  <si>
    <t>NEL</t>
  </si>
  <si>
    <r>
      <t>Cl</t>
    </r>
    <r>
      <rPr>
        <vertAlign val="superscript"/>
        <sz val="12"/>
        <rFont val="Times New Roman CE"/>
        <family val="1"/>
      </rPr>
      <t>-</t>
    </r>
  </si>
  <si>
    <r>
      <t>N-NO</t>
    </r>
    <r>
      <rPr>
        <vertAlign val="subscript"/>
        <sz val="12"/>
        <rFont val="Times New Roman CE"/>
        <family val="1"/>
      </rPr>
      <t>3</t>
    </r>
  </si>
  <si>
    <r>
      <t>BSK</t>
    </r>
    <r>
      <rPr>
        <vertAlign val="subscript"/>
        <sz val="12"/>
        <rFont val="Times New Roman CE"/>
        <family val="1"/>
      </rPr>
      <t>5</t>
    </r>
  </si>
  <si>
    <t>PAU</t>
  </si>
  <si>
    <r>
      <t>Profil</t>
    </r>
    <r>
      <rPr>
        <b/>
        <sz val="14"/>
        <rFont val="Times New Roman CE"/>
        <family val="1"/>
      </rPr>
      <t>: Dědičná štola</t>
    </r>
  </si>
  <si>
    <r>
      <t>Značení</t>
    </r>
    <r>
      <rPr>
        <b/>
        <sz val="14"/>
        <rFont val="Times New Roman CE"/>
        <family val="1"/>
      </rPr>
      <t>: DŠ - OSL</t>
    </r>
  </si>
  <si>
    <t>16.7.2002 *</t>
  </si>
  <si>
    <t>17.7.2002 *</t>
  </si>
  <si>
    <t xml:space="preserve">          * Rozbory vody provedla firma Techneco </t>
  </si>
  <si>
    <t>Ca</t>
  </si>
  <si>
    <t>K</t>
  </si>
  <si>
    <t>Na</t>
  </si>
  <si>
    <r>
      <t>NH</t>
    </r>
    <r>
      <rPr>
        <vertAlign val="subscript"/>
        <sz val="12"/>
        <rFont val="Times New Roman CE"/>
        <family val="1"/>
      </rPr>
      <t>4</t>
    </r>
  </si>
  <si>
    <r>
      <t>NO</t>
    </r>
    <r>
      <rPr>
        <vertAlign val="subscript"/>
        <sz val="12"/>
        <rFont val="Times New Roman CE"/>
        <family val="1"/>
      </rPr>
      <t>3</t>
    </r>
  </si>
  <si>
    <r>
      <t>PO</t>
    </r>
    <r>
      <rPr>
        <vertAlign val="subscript"/>
        <sz val="12"/>
        <rFont val="Times New Roman CE"/>
        <family val="1"/>
      </rPr>
      <t>4</t>
    </r>
  </si>
  <si>
    <t>Alkalita</t>
  </si>
  <si>
    <t>mmo/l</t>
  </si>
  <si>
    <t>Acidita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</si>
</sst>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_)"/>
    <numFmt numFmtId="165" formatCode="0.0_)"/>
    <numFmt numFmtId="166" formatCode="0_)"/>
    <numFmt numFmtId="167" formatCode="0.00_)"/>
    <numFmt numFmtId="168" formatCode="General_)"/>
    <numFmt numFmtId="169" formatCode="d/m/yy"/>
    <numFmt numFmtId="170" formatCode="0.0000_)"/>
    <numFmt numFmtId="171" formatCode="0.00000_)"/>
    <numFmt numFmtId="172" formatCode="0.000000_)"/>
    <numFmt numFmtId="173" formatCode="0.0000000_)"/>
    <numFmt numFmtId="174" formatCode="0.00000000_)"/>
    <numFmt numFmtId="175" formatCode="0.000000000_)"/>
    <numFmt numFmtId="176" formatCode="0.0000000000_)"/>
    <numFmt numFmtId="177" formatCode="0.00000000000_)"/>
    <numFmt numFmtId="178" formatCode="0.000000000000_)"/>
    <numFmt numFmtId="179" formatCode="0.0000000000000_)"/>
    <numFmt numFmtId="180" formatCode="0.00000000000000_)"/>
    <numFmt numFmtId="181" formatCode="0.000000000000000_)"/>
    <numFmt numFmtId="182" formatCode="0.0000000000000000_)"/>
    <numFmt numFmtId="183" formatCode="0.00000000000000000_)"/>
    <numFmt numFmtId="184" formatCode="0.000000000000000000_)"/>
    <numFmt numFmtId="185" formatCode="0.0000000000000000000_)"/>
    <numFmt numFmtId="186" formatCode="0.00000000000000000000_)"/>
    <numFmt numFmtId="187" formatCode="0.000000000000000000000_)"/>
    <numFmt numFmtId="188" formatCode="0.0000000000000000000000_)"/>
    <numFmt numFmtId="189" formatCode="0.00000000000000000000000_)"/>
    <numFmt numFmtId="190" formatCode="0.000"/>
    <numFmt numFmtId="191" formatCode="0.0"/>
    <numFmt numFmtId="192" formatCode="yyyy"/>
    <numFmt numFmtId="193" formatCode="yy"/>
    <numFmt numFmtId="194" formatCode="dd/mm/yy"/>
    <numFmt numFmtId="195" formatCode="dd/mm/yyyy"/>
    <numFmt numFmtId="196" formatCode="_-* #,##0.000\ _K_č_-;\-* #,##0.000\ _K_č_-;_-* &quot;-&quot;??\ _K_č_-;_-@_-"/>
    <numFmt numFmtId="197" formatCode="_-* #,##0.0\ _K_č_-;\-* #,##0.0\ _K_č_-;_-* &quot;-&quot;??\ _K_č_-;_-@_-"/>
    <numFmt numFmtId="198" formatCode="_-* #,##0\ _K_č_-;\-* #,##0\ _K_č_-;_-* &quot;-&quot;??\ _K_č_-;_-@_-"/>
    <numFmt numFmtId="199" formatCode="_-* #,##0.0000\ _K_č_-;\-* #,##0.0000\ _K_č_-;_-* &quot;-&quot;??\ _K_č_-;_-@_-"/>
    <numFmt numFmtId="200" formatCode="_-* #,##0.00000\ _K_č_-;\-* #,##0.00000\ _K_č_-;_-* &quot;-&quot;??\ _K_č_-;_-@_-"/>
    <numFmt numFmtId="201" formatCode="0.0000"/>
    <numFmt numFmtId="202" formatCode="dd/mm/\r\r\r\r"/>
    <numFmt numFmtId="203" formatCode="d/mm/yyyy"/>
    <numFmt numFmtId="204" formatCode="0.00000"/>
    <numFmt numFmtId="205" formatCode="d/m/yy\ h:mm"/>
    <numFmt numFmtId="206" formatCode="0.000000"/>
  </numFmts>
  <fonts count="11">
    <font>
      <sz val="12"/>
      <name val="Helv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sz val="20"/>
      <name val="Times New Roman CE"/>
      <family val="1"/>
    </font>
    <font>
      <vertAlign val="subscript"/>
      <sz val="12"/>
      <name val="Times New Roman CE"/>
      <family val="1"/>
    </font>
    <font>
      <vertAlign val="superscript"/>
      <sz val="12"/>
      <name val="Times New Roman CE"/>
      <family val="1"/>
    </font>
    <font>
      <sz val="14"/>
      <name val="Times New Roman CE"/>
      <family val="1"/>
    </font>
    <font>
      <sz val="10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5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9" fontId="4" fillId="0" borderId="0" applyFont="0" applyFill="0" applyBorder="0" applyAlignment="0" applyProtection="0"/>
  </cellStyleXfs>
  <cellXfs count="187">
    <xf numFmtId="168" fontId="0" fillId="0" borderId="0" xfId="0" applyAlignment="1">
      <alignment/>
    </xf>
    <xf numFmtId="168" fontId="4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169" fontId="4" fillId="0" borderId="1" xfId="0" applyNumberFormat="1" applyFont="1" applyBorder="1" applyAlignment="1">
      <alignment horizontal="center"/>
    </xf>
    <xf numFmtId="168" fontId="4" fillId="0" borderId="0" xfId="0" applyFont="1" applyAlignment="1">
      <alignment horizontal="center"/>
    </xf>
    <xf numFmtId="168" fontId="0" fillId="2" borderId="2" xfId="0" applyFill="1" applyBorder="1" applyAlignment="1">
      <alignment/>
    </xf>
    <xf numFmtId="168" fontId="5" fillId="0" borderId="3" xfId="0" applyFont="1" applyBorder="1" applyAlignment="1">
      <alignment horizontal="left"/>
    </xf>
    <xf numFmtId="168" fontId="4" fillId="0" borderId="3" xfId="0" applyFont="1" applyBorder="1" applyAlignment="1">
      <alignment/>
    </xf>
    <xf numFmtId="168" fontId="6" fillId="2" borderId="4" xfId="0" applyFont="1" applyFill="1" applyBorder="1" applyAlignment="1" quotePrefix="1">
      <alignment horizontal="left"/>
    </xf>
    <xf numFmtId="169" fontId="4" fillId="0" borderId="5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 horizontal="center"/>
    </xf>
    <xf numFmtId="168" fontId="1" fillId="0" borderId="0" xfId="0" applyFont="1" applyBorder="1" applyAlignment="1">
      <alignment/>
    </xf>
    <xf numFmtId="168" fontId="4" fillId="0" borderId="7" xfId="0" applyFont="1" applyBorder="1" applyAlignment="1">
      <alignment/>
    </xf>
    <xf numFmtId="168" fontId="4" fillId="0" borderId="0" xfId="0" applyFont="1" applyBorder="1" applyAlignment="1">
      <alignment/>
    </xf>
    <xf numFmtId="168" fontId="4" fillId="2" borderId="7" xfId="0" applyFont="1" applyFill="1" applyBorder="1" applyAlignment="1">
      <alignment/>
    </xf>
    <xf numFmtId="168" fontId="5" fillId="2" borderId="0" xfId="0" applyFont="1" applyFill="1" applyBorder="1" applyAlignment="1">
      <alignment horizontal="left"/>
    </xf>
    <xf numFmtId="168" fontId="4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4" fillId="0" borderId="1" xfId="0" applyNumberFormat="1" applyFont="1" applyBorder="1" applyAlignment="1" applyProtection="1">
      <alignment horizontal="center"/>
      <protection/>
    </xf>
    <xf numFmtId="2" fontId="4" fillId="0" borderId="8" xfId="0" applyNumberFormat="1" applyFont="1" applyBorder="1" applyAlignment="1" applyProtection="1">
      <alignment horizontal="center"/>
      <protection/>
    </xf>
    <xf numFmtId="2" fontId="4" fillId="0" borderId="9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69" fontId="4" fillId="0" borderId="6" xfId="0" applyNumberFormat="1" applyFont="1" applyBorder="1" applyAlignment="1" quotePrefix="1">
      <alignment horizontal="center"/>
    </xf>
    <xf numFmtId="166" fontId="4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Border="1" applyAlignment="1">
      <alignment/>
    </xf>
    <xf numFmtId="1" fontId="4" fillId="0" borderId="1" xfId="0" applyNumberFormat="1" applyFont="1" applyBorder="1" applyAlignment="1" applyProtection="1">
      <alignment horizontal="center"/>
      <protection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69" fontId="4" fillId="2" borderId="10" xfId="0" applyNumberFormat="1" applyFont="1" applyFill="1" applyBorder="1" applyAlignment="1">
      <alignment/>
    </xf>
    <xf numFmtId="169" fontId="4" fillId="0" borderId="5" xfId="0" applyNumberFormat="1" applyFont="1" applyBorder="1" applyAlignment="1" quotePrefix="1">
      <alignment horizontal="center"/>
    </xf>
    <xf numFmtId="169" fontId="4" fillId="0" borderId="0" xfId="0" applyNumberFormat="1" applyFont="1" applyAlignment="1">
      <alignment/>
    </xf>
    <xf numFmtId="1" fontId="4" fillId="2" borderId="1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2" fontId="4" fillId="2" borderId="1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68" fontId="5" fillId="0" borderId="0" xfId="0" applyFont="1" applyBorder="1" applyAlignment="1">
      <alignment horizontal="left"/>
    </xf>
    <xf numFmtId="169" fontId="4" fillId="0" borderId="11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 applyProtection="1">
      <alignment horizontal="center"/>
      <protection/>
    </xf>
    <xf numFmtId="2" fontId="4" fillId="0" borderId="6" xfId="0" applyNumberFormat="1" applyFont="1" applyBorder="1" applyAlignment="1" applyProtection="1">
      <alignment horizontal="center"/>
      <protection/>
    </xf>
    <xf numFmtId="1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5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/>
      <protection/>
    </xf>
    <xf numFmtId="168" fontId="4" fillId="0" borderId="13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 horizontal="left"/>
    </xf>
    <xf numFmtId="191" fontId="4" fillId="2" borderId="10" xfId="0" applyNumberFormat="1" applyFont="1" applyFill="1" applyBorder="1" applyAlignment="1">
      <alignment/>
    </xf>
    <xf numFmtId="191" fontId="4" fillId="2" borderId="0" xfId="0" applyNumberFormat="1" applyFont="1" applyFill="1" applyBorder="1" applyAlignment="1" applyProtection="1" quotePrefix="1">
      <alignment horizontal="left"/>
      <protection/>
    </xf>
    <xf numFmtId="191" fontId="1" fillId="0" borderId="0" xfId="0" applyNumberFormat="1" applyFont="1" applyBorder="1" applyAlignment="1">
      <alignment/>
    </xf>
    <xf numFmtId="191" fontId="4" fillId="0" borderId="0" xfId="0" applyNumberFormat="1" applyFont="1" applyAlignment="1" applyProtection="1">
      <alignment horizontal="center"/>
      <protection/>
    </xf>
    <xf numFmtId="191" fontId="4" fillId="0" borderId="0" xfId="0" applyNumberFormat="1" applyFont="1" applyAlignment="1" applyProtection="1">
      <alignment/>
      <protection/>
    </xf>
    <xf numFmtId="191" fontId="5" fillId="2" borderId="0" xfId="0" applyNumberFormat="1" applyFont="1" applyFill="1" applyBorder="1" applyAlignment="1">
      <alignment horizontal="left"/>
    </xf>
    <xf numFmtId="14" fontId="4" fillId="2" borderId="0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/>
    </xf>
    <xf numFmtId="1" fontId="4" fillId="0" borderId="16" xfId="0" applyNumberFormat="1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18" xfId="0" applyNumberFormat="1" applyFont="1" applyBorder="1" applyAlignment="1">
      <alignment horizontal="centerContinuous"/>
    </xf>
    <xf numFmtId="168" fontId="5" fillId="2" borderId="5" xfId="0" applyFont="1" applyFill="1" applyBorder="1" applyAlignment="1">
      <alignment horizontal="left"/>
    </xf>
    <xf numFmtId="191" fontId="5" fillId="2" borderId="19" xfId="0" applyNumberFormat="1" applyFont="1" applyFill="1" applyBorder="1" applyAlignment="1">
      <alignment horizontal="left"/>
    </xf>
    <xf numFmtId="1" fontId="1" fillId="2" borderId="19" xfId="0" applyNumberFormat="1" applyFont="1" applyFill="1" applyBorder="1" applyAlignment="1">
      <alignment/>
    </xf>
    <xf numFmtId="169" fontId="4" fillId="0" borderId="20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68" fontId="4" fillId="0" borderId="21" xfId="0" applyFont="1" applyBorder="1" applyAlignment="1">
      <alignment horizontal="centerContinuous"/>
    </xf>
    <xf numFmtId="191" fontId="4" fillId="0" borderId="14" xfId="0" applyNumberFormat="1" applyFont="1" applyBorder="1" applyAlignment="1">
      <alignment horizontal="center"/>
    </xf>
    <xf numFmtId="191" fontId="4" fillId="0" borderId="15" xfId="0" applyNumberFormat="1" applyFont="1" applyBorder="1" applyAlignment="1">
      <alignment horizontal="center"/>
    </xf>
    <xf numFmtId="1" fontId="4" fillId="0" borderId="17" xfId="0" applyNumberFormat="1" applyFont="1" applyBorder="1" applyAlignment="1" applyProtection="1">
      <alignment horizontal="center"/>
      <protection/>
    </xf>
    <xf numFmtId="1" fontId="4" fillId="0" borderId="19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9" xfId="0" applyNumberFormat="1" applyFont="1" applyBorder="1" applyAlignment="1" applyProtection="1">
      <alignment horizontal="center"/>
      <protection/>
    </xf>
    <xf numFmtId="1" fontId="4" fillId="0" borderId="23" xfId="0" applyNumberFormat="1" applyFont="1" applyBorder="1" applyAlignment="1" applyProtection="1">
      <alignment horizontal="center"/>
      <protection/>
    </xf>
    <xf numFmtId="1" fontId="1" fillId="2" borderId="24" xfId="0" applyNumberFormat="1" applyFont="1" applyFill="1" applyBorder="1" applyAlignment="1">
      <alignment/>
    </xf>
    <xf numFmtId="169" fontId="4" fillId="0" borderId="0" xfId="0" applyNumberFormat="1" applyFont="1" applyAlignment="1">
      <alignment horizontal="left"/>
    </xf>
    <xf numFmtId="168" fontId="4" fillId="0" borderId="20" xfId="0" applyFont="1" applyBorder="1" applyAlignment="1">
      <alignment horizontal="center"/>
    </xf>
    <xf numFmtId="168" fontId="5" fillId="2" borderId="19" xfId="0" applyFont="1" applyFill="1" applyBorder="1" applyAlignment="1">
      <alignment horizontal="left"/>
    </xf>
    <xf numFmtId="169" fontId="4" fillId="0" borderId="23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4" fillId="0" borderId="25" xfId="0" applyNumberFormat="1" applyFont="1" applyBorder="1" applyAlignment="1">
      <alignment horizontal="center"/>
    </xf>
    <xf numFmtId="169" fontId="4" fillId="0" borderId="26" xfId="0" applyNumberFormat="1" applyFont="1" applyBorder="1" applyAlignment="1">
      <alignment horizontal="center"/>
    </xf>
    <xf numFmtId="169" fontId="4" fillId="0" borderId="27" xfId="0" applyNumberFormat="1" applyFont="1" applyBorder="1" applyAlignment="1">
      <alignment horizontal="center"/>
    </xf>
    <xf numFmtId="169" fontId="4" fillId="0" borderId="17" xfId="0" applyNumberFormat="1" applyFont="1" applyBorder="1" applyAlignment="1" quotePrefix="1">
      <alignment horizontal="center"/>
    </xf>
    <xf numFmtId="169" fontId="4" fillId="0" borderId="28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91" fontId="4" fillId="0" borderId="29" xfId="0" applyNumberFormat="1" applyFont="1" applyBorder="1" applyAlignment="1" applyProtection="1">
      <alignment horizontal="center"/>
      <protection/>
    </xf>
    <xf numFmtId="1" fontId="4" fillId="0" borderId="29" xfId="0" applyNumberFormat="1" applyFont="1" applyBorder="1" applyAlignment="1" applyProtection="1">
      <alignment horizontal="center"/>
      <protection/>
    </xf>
    <xf numFmtId="2" fontId="4" fillId="0" borderId="29" xfId="0" applyNumberFormat="1" applyFont="1" applyBorder="1" applyAlignment="1" applyProtection="1">
      <alignment horizontal="center"/>
      <protection/>
    </xf>
    <xf numFmtId="168" fontId="4" fillId="2" borderId="8" xfId="0" applyFont="1" applyFill="1" applyBorder="1" applyAlignment="1">
      <alignment horizontal="left"/>
    </xf>
    <xf numFmtId="168" fontId="9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1" fontId="4" fillId="0" borderId="30" xfId="0" applyNumberFormat="1" applyFont="1" applyBorder="1" applyAlignment="1" applyProtection="1">
      <alignment horizontal="center"/>
      <protection/>
    </xf>
    <xf numFmtId="1" fontId="4" fillId="0" borderId="28" xfId="0" applyNumberFormat="1" applyFont="1" applyBorder="1" applyAlignment="1" applyProtection="1">
      <alignment horizontal="center"/>
      <protection/>
    </xf>
    <xf numFmtId="2" fontId="4" fillId="0" borderId="28" xfId="0" applyNumberFormat="1" applyFont="1" applyBorder="1" applyAlignment="1" applyProtection="1">
      <alignment horizontal="center"/>
      <protection/>
    </xf>
    <xf numFmtId="1" fontId="4" fillId="0" borderId="31" xfId="0" applyNumberFormat="1" applyFont="1" applyBorder="1" applyAlignment="1" applyProtection="1">
      <alignment horizontal="center"/>
      <protection/>
    </xf>
    <xf numFmtId="1" fontId="4" fillId="0" borderId="32" xfId="0" applyNumberFormat="1" applyFont="1" applyBorder="1" applyAlignment="1" applyProtection="1">
      <alignment horizontal="center"/>
      <protection/>
    </xf>
    <xf numFmtId="2" fontId="4" fillId="0" borderId="32" xfId="0" applyNumberFormat="1" applyFont="1" applyBorder="1" applyAlignment="1" applyProtection="1">
      <alignment horizontal="center"/>
      <protection/>
    </xf>
    <xf numFmtId="1" fontId="4" fillId="0" borderId="30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68" fontId="4" fillId="0" borderId="7" xfId="0" applyFont="1" applyBorder="1" applyAlignment="1">
      <alignment horizontal="center"/>
    </xf>
    <xf numFmtId="166" fontId="4" fillId="0" borderId="7" xfId="0" applyNumberFormat="1" applyFont="1" applyBorder="1" applyAlignment="1" applyProtection="1">
      <alignment horizontal="center"/>
      <protection/>
    </xf>
    <xf numFmtId="166" fontId="4" fillId="0" borderId="33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34" xfId="0" applyNumberFormat="1" applyFont="1" applyBorder="1" applyAlignment="1" applyProtection="1">
      <alignment horizontal="center"/>
      <protection/>
    </xf>
    <xf numFmtId="166" fontId="4" fillId="0" borderId="35" xfId="0" applyNumberFormat="1" applyFont="1" applyBorder="1" applyAlignment="1" applyProtection="1">
      <alignment horizontal="center"/>
      <protection/>
    </xf>
    <xf numFmtId="166" fontId="4" fillId="0" borderId="33" xfId="0" applyNumberFormat="1" applyFont="1" applyBorder="1" applyAlignment="1" applyProtection="1">
      <alignment horizontal="center"/>
      <protection/>
    </xf>
    <xf numFmtId="168" fontId="0" fillId="0" borderId="2" xfId="0" applyBorder="1" applyAlignment="1">
      <alignment horizontal="center"/>
    </xf>
    <xf numFmtId="166" fontId="1" fillId="0" borderId="7" xfId="0" applyNumberFormat="1" applyFont="1" applyBorder="1" applyAlignment="1" applyProtection="1">
      <alignment horizontal="center"/>
      <protection/>
    </xf>
    <xf numFmtId="166" fontId="4" fillId="0" borderId="36" xfId="0" applyNumberFormat="1" applyFont="1" applyBorder="1" applyAlignment="1" applyProtection="1">
      <alignment horizontal="center"/>
      <protection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 applyProtection="1">
      <alignment horizontal="center"/>
      <protection/>
    </xf>
    <xf numFmtId="2" fontId="4" fillId="0" borderId="40" xfId="0" applyNumberFormat="1" applyFont="1" applyBorder="1" applyAlignment="1" applyProtection="1">
      <alignment horizontal="center"/>
      <protection/>
    </xf>
    <xf numFmtId="2" fontId="4" fillId="0" borderId="38" xfId="0" applyNumberFormat="1" applyFont="1" applyBorder="1" applyAlignment="1" applyProtection="1">
      <alignment horizontal="center"/>
      <protection/>
    </xf>
    <xf numFmtId="2" fontId="4" fillId="0" borderId="39" xfId="0" applyNumberFormat="1" applyFont="1" applyBorder="1" applyAlignment="1" applyProtection="1">
      <alignment horizontal="center"/>
      <protection/>
    </xf>
    <xf numFmtId="2" fontId="4" fillId="0" borderId="42" xfId="0" applyNumberFormat="1" applyFont="1" applyBorder="1" applyAlignment="1" applyProtection="1">
      <alignment horizontal="center"/>
      <protection/>
    </xf>
    <xf numFmtId="2" fontId="4" fillId="0" borderId="43" xfId="0" applyNumberFormat="1" applyFont="1" applyBorder="1" applyAlignment="1" applyProtection="1">
      <alignment horizontal="center"/>
      <protection/>
    </xf>
    <xf numFmtId="14" fontId="4" fillId="2" borderId="10" xfId="0" applyNumberFormat="1" applyFont="1" applyFill="1" applyBorder="1" applyAlignment="1">
      <alignment/>
    </xf>
    <xf numFmtId="191" fontId="4" fillId="2" borderId="10" xfId="0" applyNumberFormat="1" applyFont="1" applyFill="1" applyBorder="1" applyAlignment="1" applyProtection="1">
      <alignment horizontal="left"/>
      <protection/>
    </xf>
    <xf numFmtId="2" fontId="4" fillId="2" borderId="10" xfId="0" applyNumberFormat="1" applyFont="1" applyFill="1" applyBorder="1" applyAlignment="1" applyProtection="1">
      <alignment horizontal="left"/>
      <protection/>
    </xf>
    <xf numFmtId="168" fontId="4" fillId="0" borderId="44" xfId="0" applyFont="1" applyBorder="1" applyAlignment="1">
      <alignment horizontal="center"/>
    </xf>
    <xf numFmtId="169" fontId="4" fillId="0" borderId="45" xfId="0" applyNumberFormat="1" applyFont="1" applyBorder="1" applyAlignment="1">
      <alignment horizontal="left"/>
    </xf>
    <xf numFmtId="195" fontId="4" fillId="0" borderId="6" xfId="0" applyNumberFormat="1" applyFont="1" applyBorder="1" applyAlignment="1" quotePrefix="1">
      <alignment horizontal="center"/>
    </xf>
    <xf numFmtId="195" fontId="4" fillId="0" borderId="6" xfId="0" applyNumberFormat="1" applyFont="1" applyBorder="1" applyAlignment="1">
      <alignment horizontal="center"/>
    </xf>
    <xf numFmtId="195" fontId="4" fillId="0" borderId="9" xfId="0" applyNumberFormat="1" applyFont="1" applyBorder="1" applyAlignment="1">
      <alignment horizontal="center"/>
    </xf>
    <xf numFmtId="168" fontId="4" fillId="0" borderId="34" xfId="0" applyFont="1" applyBorder="1" applyAlignment="1">
      <alignment horizontal="center"/>
    </xf>
    <xf numFmtId="191" fontId="4" fillId="0" borderId="37" xfId="0" applyNumberFormat="1" applyFont="1" applyBorder="1" applyAlignment="1">
      <alignment horizontal="center"/>
    </xf>
    <xf numFmtId="191" fontId="4" fillId="0" borderId="14" xfId="0" applyNumberFormat="1" applyFont="1" applyBorder="1" applyAlignment="1" applyProtection="1">
      <alignment horizontal="center"/>
      <protection/>
    </xf>
    <xf numFmtId="191" fontId="4" fillId="0" borderId="46" xfId="0" applyNumberFormat="1" applyFont="1" applyBorder="1" applyAlignment="1">
      <alignment horizontal="center"/>
    </xf>
    <xf numFmtId="191" fontId="4" fillId="0" borderId="47" xfId="0" applyNumberFormat="1" applyFont="1" applyBorder="1" applyAlignment="1">
      <alignment horizontal="center"/>
    </xf>
    <xf numFmtId="191" fontId="4" fillId="0" borderId="48" xfId="0" applyNumberFormat="1" applyFont="1" applyBorder="1" applyAlignment="1" applyProtection="1">
      <alignment horizontal="center"/>
      <protection/>
    </xf>
    <xf numFmtId="191" fontId="4" fillId="0" borderId="46" xfId="0" applyNumberFormat="1" applyFont="1" applyBorder="1" applyAlignment="1" applyProtection="1">
      <alignment horizontal="center"/>
      <protection/>
    </xf>
    <xf numFmtId="191" fontId="4" fillId="0" borderId="47" xfId="0" applyNumberFormat="1" applyFont="1" applyBorder="1" applyAlignment="1" applyProtection="1">
      <alignment horizontal="center"/>
      <protection/>
    </xf>
    <xf numFmtId="191" fontId="4" fillId="0" borderId="37" xfId="0" applyNumberFormat="1" applyFont="1" applyBorder="1" applyAlignment="1" applyProtection="1">
      <alignment horizontal="center"/>
      <protection/>
    </xf>
    <xf numFmtId="191" fontId="4" fillId="0" borderId="49" xfId="0" applyNumberFormat="1" applyFont="1" applyBorder="1" applyAlignment="1" applyProtection="1">
      <alignment horizontal="center"/>
      <protection/>
    </xf>
    <xf numFmtId="204" fontId="4" fillId="2" borderId="10" xfId="0" applyNumberFormat="1" applyFont="1" applyFill="1" applyBorder="1" applyAlignment="1">
      <alignment/>
    </xf>
    <xf numFmtId="204" fontId="4" fillId="2" borderId="10" xfId="0" applyNumberFormat="1" applyFont="1" applyFill="1" applyBorder="1" applyAlignment="1" applyProtection="1">
      <alignment horizontal="left"/>
      <protection/>
    </xf>
    <xf numFmtId="204" fontId="4" fillId="2" borderId="0" xfId="0" applyNumberFormat="1" applyFont="1" applyFill="1" applyBorder="1" applyAlignment="1" applyProtection="1">
      <alignment horizontal="left"/>
      <protection/>
    </xf>
    <xf numFmtId="204" fontId="1" fillId="2" borderId="0" xfId="0" applyNumberFormat="1" applyFont="1" applyFill="1" applyBorder="1" applyAlignment="1">
      <alignment/>
    </xf>
    <xf numFmtId="204" fontId="4" fillId="0" borderId="0" xfId="0" applyNumberFormat="1" applyFont="1" applyBorder="1" applyAlignment="1">
      <alignment horizontal="center"/>
    </xf>
    <xf numFmtId="204" fontId="4" fillId="0" borderId="18" xfId="0" applyNumberFormat="1" applyFont="1" applyBorder="1" applyAlignment="1">
      <alignment horizontal="centerContinuous"/>
    </xf>
    <xf numFmtId="204" fontId="4" fillId="0" borderId="20" xfId="0" applyNumberFormat="1" applyFont="1" applyBorder="1" applyAlignment="1">
      <alignment horizontal="center"/>
    </xf>
    <xf numFmtId="204" fontId="4" fillId="0" borderId="15" xfId="0" applyNumberFormat="1" applyFont="1" applyBorder="1" applyAlignment="1">
      <alignment horizontal="center"/>
    </xf>
    <xf numFmtId="204" fontId="4" fillId="0" borderId="8" xfId="0" applyNumberFormat="1" applyFont="1" applyBorder="1" applyAlignment="1" applyProtection="1">
      <alignment horizontal="center"/>
      <protection/>
    </xf>
    <xf numFmtId="204" fontId="4" fillId="0" borderId="38" xfId="0" applyNumberFormat="1" applyFont="1" applyBorder="1" applyAlignment="1">
      <alignment horizontal="center"/>
    </xf>
    <xf numFmtId="204" fontId="4" fillId="0" borderId="39" xfId="0" applyNumberFormat="1" applyFont="1" applyBorder="1" applyAlignment="1">
      <alignment horizontal="center"/>
    </xf>
    <xf numFmtId="204" fontId="4" fillId="0" borderId="40" xfId="0" applyNumberFormat="1" applyFont="1" applyBorder="1" applyAlignment="1">
      <alignment horizontal="center"/>
    </xf>
    <xf numFmtId="204" fontId="4" fillId="0" borderId="41" xfId="0" applyNumberFormat="1" applyFont="1" applyBorder="1" applyAlignment="1" applyProtection="1">
      <alignment horizontal="center"/>
      <protection/>
    </xf>
    <xf numFmtId="204" fontId="4" fillId="0" borderId="40" xfId="0" applyNumberFormat="1" applyFont="1" applyBorder="1" applyAlignment="1" applyProtection="1">
      <alignment horizontal="center"/>
      <protection/>
    </xf>
    <xf numFmtId="204" fontId="4" fillId="0" borderId="38" xfId="0" applyNumberFormat="1" applyFont="1" applyBorder="1" applyAlignment="1" applyProtection="1">
      <alignment horizontal="center"/>
      <protection/>
    </xf>
    <xf numFmtId="204" fontId="4" fillId="0" borderId="39" xfId="0" applyNumberFormat="1" applyFont="1" applyBorder="1" applyAlignment="1" applyProtection="1">
      <alignment horizontal="center"/>
      <protection/>
    </xf>
    <xf numFmtId="204" fontId="4" fillId="0" borderId="42" xfId="0" applyNumberFormat="1" applyFont="1" applyBorder="1" applyAlignment="1" applyProtection="1">
      <alignment horizontal="center"/>
      <protection/>
    </xf>
    <xf numFmtId="204" fontId="4" fillId="0" borderId="43" xfId="0" applyNumberFormat="1" applyFont="1" applyBorder="1" applyAlignment="1" applyProtection="1">
      <alignment horizontal="center"/>
      <protection/>
    </xf>
    <xf numFmtId="204" fontId="4" fillId="0" borderId="0" xfId="0" applyNumberFormat="1" applyFont="1" applyAlignment="1" applyProtection="1">
      <alignment horizontal="center"/>
      <protection/>
    </xf>
    <xf numFmtId="204" fontId="4" fillId="0" borderId="0" xfId="0" applyNumberFormat="1" applyFont="1" applyAlignment="1" applyProtection="1">
      <alignment/>
      <protection/>
    </xf>
    <xf numFmtId="204" fontId="4" fillId="0" borderId="0" xfId="0" applyNumberFormat="1" applyFont="1" applyAlignment="1">
      <alignment/>
    </xf>
    <xf numFmtId="195" fontId="4" fillId="3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 quotePrefix="1">
      <alignment horizontal="center"/>
    </xf>
    <xf numFmtId="191" fontId="4" fillId="3" borderId="14" xfId="0" applyNumberFormat="1" applyFont="1" applyFill="1" applyBorder="1" applyAlignment="1" applyProtection="1">
      <alignment horizontal="center"/>
      <protection/>
    </xf>
    <xf numFmtId="1" fontId="4" fillId="3" borderId="0" xfId="0" applyNumberFormat="1" applyFont="1" applyFill="1" applyBorder="1" applyAlignment="1" applyProtection="1">
      <alignment horizontal="center"/>
      <protection/>
    </xf>
    <xf numFmtId="1" fontId="4" fillId="3" borderId="1" xfId="0" applyNumberFormat="1" applyFont="1" applyFill="1" applyBorder="1" applyAlignment="1" applyProtection="1">
      <alignment horizontal="center"/>
      <protection/>
    </xf>
    <xf numFmtId="2" fontId="4" fillId="3" borderId="1" xfId="0" applyNumberFormat="1" applyFont="1" applyFill="1" applyBorder="1" applyAlignment="1" applyProtection="1">
      <alignment horizontal="center"/>
      <protection/>
    </xf>
    <xf numFmtId="2" fontId="4" fillId="3" borderId="8" xfId="0" applyNumberFormat="1" applyFont="1" applyFill="1" applyBorder="1" applyAlignment="1" applyProtection="1">
      <alignment horizontal="center"/>
      <protection/>
    </xf>
    <xf numFmtId="204" fontId="4" fillId="3" borderId="8" xfId="0" applyNumberFormat="1" applyFont="1" applyFill="1" applyBorder="1" applyAlignment="1" applyProtection="1">
      <alignment horizontal="center"/>
      <protection/>
    </xf>
    <xf numFmtId="166" fontId="4" fillId="3" borderId="7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urrency [0]" xfId="15"/>
    <cellStyle name="Comma" xfId="16"/>
    <cellStyle name="Comma [0]" xfId="17"/>
    <cellStyle name="Currency" xfId="18"/>
    <cellStyle name="normální_3" xfId="19"/>
    <cellStyle name="normální_5" xfId="20"/>
    <cellStyle name="normální_III" xfId="21"/>
    <cellStyle name="normální_IV=1." xfId="22"/>
    <cellStyle name="normální_VI=4.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SERVER\EEE$\Data%202001\Ekologie\EXCEL\Ol&#353;&#237;-Drahon&#237;n\Ol&#353;&#237;-Drahon&#237;n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SERVER\EEE$\Data%202001\Ekologie\EXCEL\Povrchov&#233;%20vody\Povrchov&#233;%20vody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U NAD"/>
      <sheetName val="Had3"/>
      <sheetName val="had4"/>
      <sheetName val="Had9"/>
      <sheetName val="Lounad1,LOUpod2"/>
      <sheetName val="LOSK"/>
      <sheetName val="Vývěr OL"/>
      <sheetName val="om1,om2"/>
      <sheetName val="DRM1,DRM2"/>
      <sheetName val="VYDR"/>
      <sheetName val="VÝNO"/>
      <sheetName val="Starlet"/>
      <sheetName val="Zelenina Skryje"/>
      <sheetName val="Graf VK3"/>
      <sheetName val="Průměr"/>
      <sheetName val="Průměr Olší"/>
      <sheetName val="Had2"/>
      <sheetName val="had5"/>
      <sheetName val="had6"/>
      <sheetName val="Had-4"/>
      <sheetName val="had7"/>
      <sheetName val="had8"/>
      <sheetName val="List2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IV=1."/>
      <sheetName val="ZACH"/>
      <sheetName val="VI=4."/>
      <sheetName val="2A"/>
      <sheetName val="5"/>
      <sheetName val="NERO"/>
      <sheetName val="NENE"/>
      <sheetName val="III"/>
      <sheetName val="Ropo"/>
      <sheetName val="TEP-2"/>
      <sheetName val="LOMI"/>
      <sheetName val="BUPO"/>
      <sheetName val="Průměr97"/>
      <sheetName val="NEVO"/>
      <sheetName val="Separa"/>
      <sheetName val="BO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02"/>
  <sheetViews>
    <sheetView showGridLines="0" tabSelected="1" zoomScale="75" zoomScaleNormal="75" workbookViewId="0" topLeftCell="A2">
      <selection activeCell="M25" sqref="M25"/>
    </sheetView>
  </sheetViews>
  <sheetFormatPr defaultColWidth="9.77734375" defaultRowHeight="15.75"/>
  <cols>
    <col min="1" max="1" width="2.88671875" style="1" customWidth="1"/>
    <col min="2" max="2" width="15.21484375" style="33" customWidth="1"/>
    <col min="3" max="3" width="0.671875" style="33" customWidth="1"/>
    <col min="4" max="4" width="6.88671875" style="40" customWidth="1"/>
    <col min="5" max="7" width="6.88671875" style="30" customWidth="1"/>
    <col min="8" max="22" width="6.88671875" style="22" customWidth="1"/>
    <col min="23" max="23" width="8.6640625" style="177" customWidth="1"/>
    <col min="24" max="24" width="8.88671875" style="1" customWidth="1"/>
    <col min="25" max="25" width="2.21484375" style="1" customWidth="1"/>
    <col min="26" max="16384" width="9.77734375" style="1" customWidth="1"/>
  </cols>
  <sheetData>
    <row r="1" spans="1:24" ht="27" hidden="1" thickBot="1">
      <c r="A1" s="8"/>
      <c r="B1" s="31"/>
      <c r="C1" s="31"/>
      <c r="D1" s="61"/>
      <c r="E1" s="34"/>
      <c r="F1" s="34"/>
      <c r="G1" s="3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57"/>
      <c r="X1" s="5"/>
    </row>
    <row r="2" spans="1:24" ht="26.25">
      <c r="A2" s="8"/>
      <c r="B2" s="139" t="s">
        <v>24</v>
      </c>
      <c r="C2" s="139"/>
      <c r="D2" s="140"/>
      <c r="E2" s="34"/>
      <c r="F2" s="34"/>
      <c r="G2" s="34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58"/>
      <c r="X2" s="5"/>
    </row>
    <row r="3" spans="1:24" ht="18.75">
      <c r="A3" s="6"/>
      <c r="B3" s="67" t="s">
        <v>14</v>
      </c>
      <c r="C3" s="67"/>
      <c r="D3" s="62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59"/>
      <c r="X3" s="14"/>
    </row>
    <row r="4" spans="1:24" ht="18.75">
      <c r="A4" s="6"/>
      <c r="B4" s="15"/>
      <c r="C4" s="15"/>
      <c r="D4" s="66"/>
      <c r="E4" s="35"/>
      <c r="F4" s="35"/>
      <c r="G4" s="35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160"/>
      <c r="X4" s="14"/>
    </row>
    <row r="5" spans="1:24" ht="18.75">
      <c r="A5" s="6"/>
      <c r="B5" s="76" t="s">
        <v>26</v>
      </c>
      <c r="C5" s="94"/>
      <c r="D5" s="77"/>
      <c r="E5" s="78"/>
      <c r="F5" s="91"/>
      <c r="G5" s="9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160"/>
      <c r="X5" s="14"/>
    </row>
    <row r="6" spans="1:24" ht="18.75">
      <c r="A6" s="6"/>
      <c r="B6" s="15"/>
      <c r="C6" s="15"/>
      <c r="D6" s="66"/>
      <c r="E6" s="35"/>
      <c r="F6" s="35"/>
      <c r="G6" s="35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160"/>
      <c r="X6" s="14"/>
    </row>
    <row r="7" spans="1:24" ht="18.75">
      <c r="A7" s="6"/>
      <c r="B7" s="107" t="s">
        <v>32</v>
      </c>
      <c r="C7" s="15"/>
      <c r="D7" s="66"/>
      <c r="E7" s="35"/>
      <c r="F7" s="35"/>
      <c r="G7" s="35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60"/>
      <c r="X7" s="14"/>
    </row>
    <row r="8" spans="1:24" ht="18.75">
      <c r="A8" s="6"/>
      <c r="B8" s="38"/>
      <c r="C8" s="15"/>
      <c r="D8" s="66"/>
      <c r="E8" s="35"/>
      <c r="F8" s="35"/>
      <c r="G8" s="35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160"/>
      <c r="X8" s="14"/>
    </row>
    <row r="9" spans="1:24" ht="18.75">
      <c r="A9" s="7"/>
      <c r="B9" s="107" t="s">
        <v>33</v>
      </c>
      <c r="C9" s="15"/>
      <c r="D9" s="66"/>
      <c r="E9" s="45"/>
      <c r="F9" s="35"/>
      <c r="G9" s="35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160"/>
      <c r="X9" s="12"/>
    </row>
    <row r="10" spans="1:24" ht="18.75">
      <c r="A10" s="7"/>
      <c r="B10" s="15"/>
      <c r="C10" s="15"/>
      <c r="D10" s="66"/>
      <c r="E10" s="45"/>
      <c r="F10" s="35"/>
      <c r="G10" s="35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160"/>
      <c r="X10" s="12"/>
    </row>
    <row r="11" spans="1:24" ht="15.75">
      <c r="A11" s="7"/>
      <c r="B11" s="13" t="s">
        <v>22</v>
      </c>
      <c r="C11" s="11"/>
      <c r="D11" s="63"/>
      <c r="E11" s="44"/>
      <c r="F11" s="25"/>
      <c r="G11" s="25"/>
      <c r="H11" s="17"/>
      <c r="I11" s="108"/>
      <c r="J11" s="108"/>
      <c r="K11" s="108"/>
      <c r="L11" s="108" t="s">
        <v>25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61"/>
      <c r="X11" s="12"/>
    </row>
    <row r="12" spans="1:24" ht="15.75">
      <c r="A12" s="7"/>
      <c r="B12" s="79"/>
      <c r="C12" s="95"/>
      <c r="D12" s="80" t="s">
        <v>20</v>
      </c>
      <c r="E12" s="81"/>
      <c r="F12" s="81"/>
      <c r="G12" s="81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162"/>
      <c r="X12" s="82"/>
    </row>
    <row r="13" spans="1:24" ht="20.25">
      <c r="A13" s="16"/>
      <c r="B13" s="3" t="s">
        <v>0</v>
      </c>
      <c r="C13" s="101"/>
      <c r="D13" s="148" t="s">
        <v>16</v>
      </c>
      <c r="E13" s="68" t="s">
        <v>13</v>
      </c>
      <c r="F13" s="88" t="s">
        <v>15</v>
      </c>
      <c r="G13" s="68" t="s">
        <v>10</v>
      </c>
      <c r="H13" s="69" t="s">
        <v>11</v>
      </c>
      <c r="I13" s="129" t="s">
        <v>12</v>
      </c>
      <c r="J13" s="129" t="s">
        <v>27</v>
      </c>
      <c r="K13" s="129" t="s">
        <v>28</v>
      </c>
      <c r="L13" s="129" t="s">
        <v>29</v>
      </c>
      <c r="M13" s="129" t="s">
        <v>30</v>
      </c>
      <c r="N13" s="93" t="s">
        <v>23</v>
      </c>
      <c r="O13" s="93" t="s">
        <v>37</v>
      </c>
      <c r="P13" s="93" t="s">
        <v>38</v>
      </c>
      <c r="Q13" s="93" t="s">
        <v>39</v>
      </c>
      <c r="R13" s="93" t="s">
        <v>40</v>
      </c>
      <c r="S13" s="129" t="s">
        <v>41</v>
      </c>
      <c r="T13" s="93" t="s">
        <v>42</v>
      </c>
      <c r="U13" s="93" t="s">
        <v>43</v>
      </c>
      <c r="V13" s="93" t="s">
        <v>45</v>
      </c>
      <c r="W13" s="163" t="s">
        <v>31</v>
      </c>
      <c r="X13" s="147" t="s">
        <v>7</v>
      </c>
    </row>
    <row r="14" spans="1:24" ht="18.75">
      <c r="A14" s="16"/>
      <c r="B14" s="97"/>
      <c r="C14" s="99"/>
      <c r="D14" s="84"/>
      <c r="E14" s="70" t="s">
        <v>1</v>
      </c>
      <c r="F14" s="70" t="s">
        <v>1</v>
      </c>
      <c r="G14" s="70" t="s">
        <v>1</v>
      </c>
      <c r="H14" s="71" t="s">
        <v>1</v>
      </c>
      <c r="I14" s="71" t="s">
        <v>1</v>
      </c>
      <c r="J14" s="71" t="s">
        <v>1</v>
      </c>
      <c r="K14" s="71" t="s">
        <v>1</v>
      </c>
      <c r="L14" s="71" t="s">
        <v>1</v>
      </c>
      <c r="M14" s="71" t="s">
        <v>1</v>
      </c>
      <c r="N14" s="71" t="s">
        <v>1</v>
      </c>
      <c r="O14" s="71" t="s">
        <v>1</v>
      </c>
      <c r="P14" s="71" t="s">
        <v>1</v>
      </c>
      <c r="Q14" s="71" t="s">
        <v>1</v>
      </c>
      <c r="R14" s="71" t="s">
        <v>1</v>
      </c>
      <c r="S14" s="71" t="s">
        <v>1</v>
      </c>
      <c r="T14" s="71" t="s">
        <v>1</v>
      </c>
      <c r="U14" s="71" t="s">
        <v>44</v>
      </c>
      <c r="V14" s="71" t="s">
        <v>44</v>
      </c>
      <c r="W14" s="164" t="s">
        <v>1</v>
      </c>
      <c r="X14" s="142" t="s">
        <v>21</v>
      </c>
    </row>
    <row r="15" spans="1:24" ht="15.75">
      <c r="A15" s="16"/>
      <c r="B15" s="144">
        <v>37264</v>
      </c>
      <c r="C15" s="23"/>
      <c r="D15" s="149">
        <v>7.12</v>
      </c>
      <c r="E15" s="72">
        <v>7076</v>
      </c>
      <c r="F15" s="26">
        <v>4100</v>
      </c>
      <c r="G15" s="26">
        <v>160</v>
      </c>
      <c r="H15" s="18">
        <v>107</v>
      </c>
      <c r="I15" s="19">
        <v>4.42</v>
      </c>
      <c r="J15" s="19">
        <v>0.35</v>
      </c>
      <c r="K15" s="19">
        <v>747</v>
      </c>
      <c r="L15" s="19">
        <v>0.78</v>
      </c>
      <c r="M15" s="19">
        <v>1.1</v>
      </c>
      <c r="N15" s="19">
        <v>19</v>
      </c>
      <c r="O15" s="19"/>
      <c r="P15" s="19"/>
      <c r="Q15" s="19"/>
      <c r="R15" s="19"/>
      <c r="S15" s="19"/>
      <c r="T15" s="19"/>
      <c r="U15" s="19"/>
      <c r="V15" s="19"/>
      <c r="W15" s="165"/>
      <c r="X15" s="119"/>
    </row>
    <row r="16" spans="1:24" ht="15.75">
      <c r="A16" s="16"/>
      <c r="B16" s="144">
        <v>37301</v>
      </c>
      <c r="C16" s="23"/>
      <c r="D16" s="149">
        <v>6.62</v>
      </c>
      <c r="E16" s="72">
        <v>6384</v>
      </c>
      <c r="F16" s="26">
        <v>3337</v>
      </c>
      <c r="G16" s="26">
        <v>150</v>
      </c>
      <c r="H16" s="18">
        <v>160</v>
      </c>
      <c r="I16" s="19">
        <v>4.07</v>
      </c>
      <c r="J16" s="19">
        <v>0.14</v>
      </c>
      <c r="K16" s="19">
        <v>627</v>
      </c>
      <c r="L16" s="19">
        <v>1.11</v>
      </c>
      <c r="M16" s="19">
        <v>9</v>
      </c>
      <c r="N16" s="19">
        <v>202</v>
      </c>
      <c r="O16" s="19"/>
      <c r="P16" s="19"/>
      <c r="Q16" s="19"/>
      <c r="R16" s="19"/>
      <c r="S16" s="19"/>
      <c r="T16" s="19"/>
      <c r="U16" s="19"/>
      <c r="V16" s="19"/>
      <c r="W16" s="165"/>
      <c r="X16" s="119"/>
    </row>
    <row r="17" spans="1:24" ht="15.75">
      <c r="A17" s="16"/>
      <c r="B17" s="144">
        <v>37358</v>
      </c>
      <c r="C17" s="23"/>
      <c r="D17" s="149">
        <v>6.66</v>
      </c>
      <c r="E17" s="72">
        <v>6790</v>
      </c>
      <c r="F17" s="26">
        <v>3310</v>
      </c>
      <c r="G17" s="26">
        <v>18</v>
      </c>
      <c r="H17" s="18">
        <v>21.5</v>
      </c>
      <c r="I17" s="19">
        <v>2.97</v>
      </c>
      <c r="J17" s="19">
        <v>0.05</v>
      </c>
      <c r="K17" s="19">
        <v>727</v>
      </c>
      <c r="L17" s="19">
        <v>1.66</v>
      </c>
      <c r="M17" s="19">
        <v>1.3</v>
      </c>
      <c r="N17" s="19">
        <v>29</v>
      </c>
      <c r="O17" s="19"/>
      <c r="P17" s="19"/>
      <c r="Q17" s="19"/>
      <c r="R17" s="19"/>
      <c r="S17" s="19"/>
      <c r="T17" s="19"/>
      <c r="U17" s="19"/>
      <c r="V17" s="19"/>
      <c r="W17" s="165"/>
      <c r="X17" s="119"/>
    </row>
    <row r="18" spans="1:24" ht="15.75">
      <c r="A18" s="16"/>
      <c r="B18" s="144">
        <v>37398</v>
      </c>
      <c r="C18" s="23"/>
      <c r="D18" s="149">
        <v>6.6</v>
      </c>
      <c r="E18" s="72">
        <v>6885</v>
      </c>
      <c r="F18" s="26">
        <v>3260</v>
      </c>
      <c r="G18" s="26">
        <v>38</v>
      </c>
      <c r="H18" s="18">
        <v>25.4</v>
      </c>
      <c r="I18" s="19">
        <v>3.77</v>
      </c>
      <c r="J18" s="19"/>
      <c r="K18" s="19">
        <v>745</v>
      </c>
      <c r="L18" s="19">
        <v>1.3</v>
      </c>
      <c r="M18" s="19">
        <v>2.9</v>
      </c>
      <c r="N18" s="19">
        <v>20</v>
      </c>
      <c r="O18" s="19"/>
      <c r="P18" s="19"/>
      <c r="Q18" s="19"/>
      <c r="R18" s="19"/>
      <c r="S18" s="19"/>
      <c r="T18" s="19"/>
      <c r="U18" s="19"/>
      <c r="V18" s="19"/>
      <c r="W18" s="165"/>
      <c r="X18" s="119"/>
    </row>
    <row r="19" spans="1:24" ht="15.75">
      <c r="A19" s="16"/>
      <c r="B19" s="144">
        <v>37447</v>
      </c>
      <c r="C19" s="23"/>
      <c r="D19" s="149">
        <v>6.56</v>
      </c>
      <c r="E19" s="72"/>
      <c r="F19" s="26"/>
      <c r="G19" s="26">
        <v>15</v>
      </c>
      <c r="H19" s="18">
        <v>58.2</v>
      </c>
      <c r="I19" s="19">
        <v>3.64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65"/>
      <c r="X19" s="119"/>
    </row>
    <row r="20" spans="1:24" ht="15.75">
      <c r="A20" s="16"/>
      <c r="B20" s="145" t="s">
        <v>34</v>
      </c>
      <c r="C20" s="23"/>
      <c r="D20" s="149">
        <v>6.35</v>
      </c>
      <c r="E20" s="72"/>
      <c r="F20" s="26"/>
      <c r="G20" s="26"/>
      <c r="H20" s="18">
        <v>20.4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65"/>
      <c r="X20" s="119"/>
    </row>
    <row r="21" spans="1:24" ht="15.75">
      <c r="A21" s="16"/>
      <c r="B21" s="145" t="s">
        <v>35</v>
      </c>
      <c r="C21" s="23"/>
      <c r="D21" s="149">
        <v>6.42</v>
      </c>
      <c r="E21" s="72"/>
      <c r="F21" s="26"/>
      <c r="G21" s="26"/>
      <c r="H21" s="18">
        <v>21.3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65"/>
      <c r="X21" s="119"/>
    </row>
    <row r="22" spans="1:24" ht="15.75">
      <c r="A22" s="16"/>
      <c r="B22" s="145">
        <v>37455</v>
      </c>
      <c r="C22" s="23"/>
      <c r="D22" s="149">
        <v>6.65</v>
      </c>
      <c r="E22" s="72"/>
      <c r="F22" s="26"/>
      <c r="G22" s="26">
        <v>30</v>
      </c>
      <c r="H22" s="18">
        <v>72.6</v>
      </c>
      <c r="I22" s="19">
        <v>3.52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65"/>
      <c r="X22" s="119"/>
    </row>
    <row r="23" spans="1:24" ht="15.75">
      <c r="A23" s="16"/>
      <c r="B23" s="145">
        <v>37463</v>
      </c>
      <c r="C23" s="23"/>
      <c r="D23" s="149">
        <v>8.29</v>
      </c>
      <c r="E23" s="72">
        <v>7470</v>
      </c>
      <c r="F23" s="26">
        <v>3553</v>
      </c>
      <c r="G23" s="26">
        <v>64</v>
      </c>
      <c r="H23" s="18">
        <v>31</v>
      </c>
      <c r="I23" s="19">
        <v>2.62</v>
      </c>
      <c r="J23" s="19">
        <v>0.05</v>
      </c>
      <c r="K23" s="19">
        <v>837</v>
      </c>
      <c r="L23" s="19">
        <v>0.15</v>
      </c>
      <c r="M23" s="19">
        <v>0.8</v>
      </c>
      <c r="N23" s="19">
        <v>19</v>
      </c>
      <c r="O23" s="19"/>
      <c r="P23" s="19"/>
      <c r="Q23" s="19"/>
      <c r="R23" s="19"/>
      <c r="S23" s="19"/>
      <c r="T23" s="19"/>
      <c r="U23" s="19"/>
      <c r="V23" s="19"/>
      <c r="W23" s="165">
        <v>3E-05</v>
      </c>
      <c r="X23" s="119"/>
    </row>
    <row r="24" spans="1:24" ht="15.75">
      <c r="A24" s="16"/>
      <c r="B24" s="144">
        <v>37523</v>
      </c>
      <c r="C24" s="23"/>
      <c r="D24" s="149"/>
      <c r="E24" s="72"/>
      <c r="F24" s="26"/>
      <c r="G24" s="26"/>
      <c r="H24" s="18">
        <v>42.5</v>
      </c>
      <c r="I24" s="19">
        <v>3.38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65"/>
      <c r="X24" s="119"/>
    </row>
    <row r="25" spans="1:24" ht="17.25" customHeight="1">
      <c r="A25" s="16"/>
      <c r="B25" s="178">
        <v>37525</v>
      </c>
      <c r="C25" s="179"/>
      <c r="D25" s="180"/>
      <c r="E25" s="181">
        <v>7200</v>
      </c>
      <c r="F25" s="182">
        <v>3550</v>
      </c>
      <c r="G25" s="182">
        <v>62</v>
      </c>
      <c r="H25" s="183">
        <v>36.8</v>
      </c>
      <c r="I25" s="184">
        <v>3.54</v>
      </c>
      <c r="J25" s="184"/>
      <c r="K25" s="184">
        <v>851</v>
      </c>
      <c r="L25" s="184"/>
      <c r="M25" s="184"/>
      <c r="N25" s="184"/>
      <c r="O25" s="184">
        <v>449</v>
      </c>
      <c r="P25" s="184">
        <v>21.5</v>
      </c>
      <c r="Q25" s="184">
        <v>1390</v>
      </c>
      <c r="R25" s="184">
        <v>1.14</v>
      </c>
      <c r="S25" s="184">
        <v>1</v>
      </c>
      <c r="T25" s="184">
        <v>0.11</v>
      </c>
      <c r="U25" s="184">
        <v>1.85</v>
      </c>
      <c r="V25" s="184">
        <v>10.4</v>
      </c>
      <c r="W25" s="185"/>
      <c r="X25" s="186"/>
    </row>
    <row r="26" spans="1:24" ht="15.75">
      <c r="A26" s="16"/>
      <c r="B26" s="32" t="s">
        <v>8</v>
      </c>
      <c r="C26" s="32"/>
      <c r="D26" s="150">
        <f aca="true" t="shared" si="0" ref="D26:K26">AVERAGEA(D15:D25)</f>
        <v>6.807777777777778</v>
      </c>
      <c r="E26" s="86">
        <f t="shared" si="0"/>
        <v>6967.5</v>
      </c>
      <c r="F26" s="48">
        <f t="shared" si="0"/>
        <v>3518.3333333333335</v>
      </c>
      <c r="G26" s="48">
        <f t="shared" si="0"/>
        <v>67.125</v>
      </c>
      <c r="H26" s="49">
        <f t="shared" si="0"/>
        <v>54.24545454545454</v>
      </c>
      <c r="I26" s="130">
        <f t="shared" si="0"/>
        <v>3.5477777777777777</v>
      </c>
      <c r="J26" s="130">
        <f t="shared" si="0"/>
        <v>0.14750000000000002</v>
      </c>
      <c r="K26" s="130">
        <f t="shared" si="0"/>
        <v>755.6666666666666</v>
      </c>
      <c r="L26" s="130">
        <f>AVERAGEA(L15:L25)</f>
        <v>1</v>
      </c>
      <c r="M26" s="130">
        <f>AVERAGEA(M15:M25)</f>
        <v>3.0200000000000005</v>
      </c>
      <c r="N26" s="130">
        <f>AVERAGEA(N15:N25)</f>
        <v>57.8</v>
      </c>
      <c r="O26" s="130"/>
      <c r="P26" s="130"/>
      <c r="Q26" s="130"/>
      <c r="R26" s="130"/>
      <c r="S26" s="130"/>
      <c r="T26" s="130"/>
      <c r="U26" s="130"/>
      <c r="V26" s="130"/>
      <c r="W26" s="166">
        <f>AVERAGEA(W15:W25)</f>
        <v>3E-05</v>
      </c>
      <c r="X26" s="120">
        <f>SUM(X15:X25)</f>
        <v>0</v>
      </c>
    </row>
    <row r="27" spans="1:24" ht="15.75">
      <c r="A27" s="16"/>
      <c r="B27" s="144"/>
      <c r="C27" s="23"/>
      <c r="D27" s="151"/>
      <c r="E27" s="87"/>
      <c r="F27" s="50"/>
      <c r="G27" s="50"/>
      <c r="H27" s="5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67"/>
      <c r="X27" s="121"/>
    </row>
    <row r="28" spans="1:24" ht="15.75">
      <c r="A28" s="16"/>
      <c r="B28" s="145"/>
      <c r="C28" s="10"/>
      <c r="D28" s="83"/>
      <c r="E28" s="88"/>
      <c r="F28" s="52"/>
      <c r="G28" s="52"/>
      <c r="H28" s="53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68"/>
      <c r="X28" s="122"/>
    </row>
    <row r="29" spans="1:24" ht="15.75">
      <c r="A29" s="16"/>
      <c r="B29" s="145"/>
      <c r="C29" s="10"/>
      <c r="D29" s="83"/>
      <c r="E29" s="88"/>
      <c r="F29" s="52"/>
      <c r="G29" s="52"/>
      <c r="H29" s="53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68"/>
      <c r="X29" s="122"/>
    </row>
    <row r="30" spans="1:24" ht="15.75">
      <c r="A30" s="16"/>
      <c r="B30" s="145"/>
      <c r="C30" s="10"/>
      <c r="D30" s="83"/>
      <c r="E30" s="88"/>
      <c r="F30" s="52"/>
      <c r="G30" s="52"/>
      <c r="H30" s="53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68"/>
      <c r="X30" s="122"/>
    </row>
    <row r="31" spans="1:24" ht="15.75">
      <c r="A31" s="16"/>
      <c r="B31" s="144"/>
      <c r="C31" s="10"/>
      <c r="D31" s="83"/>
      <c r="E31" s="88"/>
      <c r="F31" s="52"/>
      <c r="G31" s="52"/>
      <c r="H31" s="53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68"/>
      <c r="X31" s="122"/>
    </row>
    <row r="32" spans="1:24" ht="15.75">
      <c r="A32" s="16"/>
      <c r="B32" s="144"/>
      <c r="C32" s="23"/>
      <c r="D32" s="83"/>
      <c r="E32" s="88"/>
      <c r="F32" s="52"/>
      <c r="G32" s="52"/>
      <c r="H32" s="53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68"/>
      <c r="X32" s="122"/>
    </row>
    <row r="33" spans="1:24" ht="15.75">
      <c r="A33" s="16"/>
      <c r="B33" s="144"/>
      <c r="C33" s="23"/>
      <c r="D33" s="83"/>
      <c r="E33" s="88"/>
      <c r="F33" s="52"/>
      <c r="G33" s="52"/>
      <c r="H33" s="53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68"/>
      <c r="X33" s="122"/>
    </row>
    <row r="34" spans="1:24" ht="15.75">
      <c r="A34" s="16"/>
      <c r="B34" s="144"/>
      <c r="C34" s="23"/>
      <c r="D34" s="83"/>
      <c r="E34" s="88"/>
      <c r="F34" s="52"/>
      <c r="G34" s="52"/>
      <c r="H34" s="53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68"/>
      <c r="X34" s="122"/>
    </row>
    <row r="35" spans="1:24" ht="15.75">
      <c r="A35" s="16"/>
      <c r="B35" s="144"/>
      <c r="C35" s="23"/>
      <c r="D35" s="83"/>
      <c r="E35" s="88"/>
      <c r="F35" s="52"/>
      <c r="G35" s="52"/>
      <c r="H35" s="53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68"/>
      <c r="X35" s="122"/>
    </row>
    <row r="36" spans="1:24" ht="15.75">
      <c r="A36" s="16"/>
      <c r="B36" s="101" t="s">
        <v>2</v>
      </c>
      <c r="C36" s="101"/>
      <c r="D36" s="151" t="e">
        <f aca="true" t="shared" si="1" ref="D36:K36">AVERAGEA(D27:D35)</f>
        <v>#DIV/0!</v>
      </c>
      <c r="E36" s="115" t="e">
        <f t="shared" si="1"/>
        <v>#DIV/0!</v>
      </c>
      <c r="F36" s="116" t="e">
        <f t="shared" si="1"/>
        <v>#DIV/0!</v>
      </c>
      <c r="G36" s="116" t="e">
        <f t="shared" si="1"/>
        <v>#DIV/0!</v>
      </c>
      <c r="H36" s="117" t="e">
        <f t="shared" si="1"/>
        <v>#DIV/0!</v>
      </c>
      <c r="I36" s="131" t="e">
        <f t="shared" si="1"/>
        <v>#DIV/0!</v>
      </c>
      <c r="J36" s="131" t="e">
        <f t="shared" si="1"/>
        <v>#DIV/0!</v>
      </c>
      <c r="K36" s="131" t="e">
        <f t="shared" si="1"/>
        <v>#DIV/0!</v>
      </c>
      <c r="L36" s="131" t="e">
        <f>AVERAGEA(L27:L35)</f>
        <v>#DIV/0!</v>
      </c>
      <c r="M36" s="131" t="e">
        <f>AVERAGEA(M27:M35)</f>
        <v>#DIV/0!</v>
      </c>
      <c r="N36" s="131" t="e">
        <f>AVERAGEA(N27:N35)</f>
        <v>#DIV/0!</v>
      </c>
      <c r="O36" s="131"/>
      <c r="P36" s="131"/>
      <c r="Q36" s="131"/>
      <c r="R36" s="131"/>
      <c r="S36" s="131"/>
      <c r="T36" s="131"/>
      <c r="U36" s="131"/>
      <c r="V36" s="131"/>
      <c r="W36" s="167" t="e">
        <f>AVERAGEA(W27:W35)</f>
        <v>#DIV/0!</v>
      </c>
      <c r="X36" s="123">
        <f>SUM(X27:X35)</f>
        <v>0</v>
      </c>
    </row>
    <row r="37" spans="1:24" ht="16.5" thickBot="1">
      <c r="A37" s="16"/>
      <c r="B37" s="39" t="s">
        <v>3</v>
      </c>
      <c r="C37" s="39"/>
      <c r="D37" s="152">
        <f aca="true" t="shared" si="2" ref="D37:W37">AVERAGEA(D15:D25,D27:D35)</f>
        <v>6.807777777777778</v>
      </c>
      <c r="E37" s="112">
        <f t="shared" si="2"/>
        <v>6967.5</v>
      </c>
      <c r="F37" s="113">
        <f t="shared" si="2"/>
        <v>3518.3333333333335</v>
      </c>
      <c r="G37" s="113">
        <f t="shared" si="2"/>
        <v>67.125</v>
      </c>
      <c r="H37" s="114">
        <f t="shared" si="2"/>
        <v>54.24545454545454</v>
      </c>
      <c r="I37" s="133">
        <f t="shared" si="2"/>
        <v>3.5477777777777777</v>
      </c>
      <c r="J37" s="133">
        <f t="shared" si="2"/>
        <v>0.14750000000000002</v>
      </c>
      <c r="K37" s="133">
        <f t="shared" si="2"/>
        <v>755.6666666666666</v>
      </c>
      <c r="L37" s="133">
        <f t="shared" si="2"/>
        <v>1</v>
      </c>
      <c r="M37" s="133">
        <f t="shared" si="2"/>
        <v>3.0200000000000005</v>
      </c>
      <c r="N37" s="133">
        <f t="shared" si="2"/>
        <v>57.8</v>
      </c>
      <c r="O37" s="133"/>
      <c r="P37" s="133"/>
      <c r="Q37" s="133"/>
      <c r="R37" s="133"/>
      <c r="S37" s="133"/>
      <c r="T37" s="133"/>
      <c r="U37" s="133"/>
      <c r="V37" s="133"/>
      <c r="W37" s="169">
        <f t="shared" si="2"/>
        <v>3E-05</v>
      </c>
      <c r="X37" s="124">
        <f>SUM(X26,X36)</f>
        <v>0</v>
      </c>
    </row>
    <row r="38" spans="1:24" ht="16.5" thickTop="1">
      <c r="A38" s="16"/>
      <c r="B38" s="145"/>
      <c r="C38" s="10"/>
      <c r="D38" s="149"/>
      <c r="E38" s="73"/>
      <c r="F38" s="28"/>
      <c r="G38" s="28"/>
      <c r="H38" s="20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70"/>
      <c r="X38" s="119"/>
    </row>
    <row r="39" spans="1:24" ht="15.75">
      <c r="A39" s="16"/>
      <c r="B39" s="145"/>
      <c r="C39" s="10"/>
      <c r="D39" s="149"/>
      <c r="E39" s="73"/>
      <c r="F39" s="28"/>
      <c r="G39" s="28"/>
      <c r="H39" s="20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70"/>
      <c r="X39" s="119"/>
    </row>
    <row r="40" spans="1:24" ht="15.75">
      <c r="A40" s="16"/>
      <c r="B40" s="145"/>
      <c r="C40" s="10"/>
      <c r="D40" s="149"/>
      <c r="E40" s="73"/>
      <c r="F40" s="28"/>
      <c r="G40" s="28"/>
      <c r="H40" s="20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70"/>
      <c r="X40" s="119"/>
    </row>
    <row r="41" spans="1:24" ht="15.75">
      <c r="A41" s="16"/>
      <c r="B41" s="145"/>
      <c r="C41" s="10"/>
      <c r="D41" s="149"/>
      <c r="E41" s="73"/>
      <c r="F41" s="28"/>
      <c r="G41" s="28"/>
      <c r="H41" s="20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70"/>
      <c r="X41" s="119"/>
    </row>
    <row r="42" spans="1:24" ht="15.75">
      <c r="A42" s="16"/>
      <c r="B42" s="145"/>
      <c r="C42" s="10"/>
      <c r="D42" s="149"/>
      <c r="E42" s="73"/>
      <c r="F42" s="28"/>
      <c r="G42" s="28"/>
      <c r="H42" s="20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70"/>
      <c r="X42" s="119"/>
    </row>
    <row r="43" spans="1:24" ht="15.75">
      <c r="A43" s="16"/>
      <c r="B43" s="145"/>
      <c r="C43" s="10"/>
      <c r="D43" s="149"/>
      <c r="E43" s="73"/>
      <c r="F43" s="28"/>
      <c r="G43" s="28"/>
      <c r="H43" s="20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70"/>
      <c r="X43" s="119"/>
    </row>
    <row r="44" spans="1:24" ht="15.75">
      <c r="A44" s="16"/>
      <c r="B44" s="145"/>
      <c r="C44" s="10"/>
      <c r="D44" s="149"/>
      <c r="E44" s="73"/>
      <c r="F44" s="28"/>
      <c r="G44" s="28"/>
      <c r="H44" s="20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70"/>
      <c r="X44" s="119"/>
    </row>
    <row r="45" spans="1:24" ht="15.75">
      <c r="A45" s="16"/>
      <c r="B45" s="9" t="s">
        <v>4</v>
      </c>
      <c r="C45" s="9"/>
      <c r="D45" s="153" t="e">
        <f aca="true" t="shared" si="3" ref="D45:K45">AVERAGE(D38:D44)</f>
        <v>#DIV/0!</v>
      </c>
      <c r="E45" s="89" t="e">
        <f t="shared" si="3"/>
        <v>#DIV/0!</v>
      </c>
      <c r="F45" s="54" t="e">
        <f t="shared" si="3"/>
        <v>#DIV/0!</v>
      </c>
      <c r="G45" s="54" t="e">
        <f t="shared" si="3"/>
        <v>#DIV/0!</v>
      </c>
      <c r="H45" s="46" t="e">
        <f t="shared" si="3"/>
        <v>#DIV/0!</v>
      </c>
      <c r="I45" s="135" t="e">
        <f t="shared" si="3"/>
        <v>#DIV/0!</v>
      </c>
      <c r="J45" s="135" t="e">
        <f t="shared" si="3"/>
        <v>#DIV/0!</v>
      </c>
      <c r="K45" s="135" t="e">
        <f t="shared" si="3"/>
        <v>#DIV/0!</v>
      </c>
      <c r="L45" s="135" t="e">
        <f>AVERAGE(L38:L44)</f>
        <v>#DIV/0!</v>
      </c>
      <c r="M45" s="135" t="e">
        <f>AVERAGE(M38:M44)</f>
        <v>#DIV/0!</v>
      </c>
      <c r="N45" s="135" t="e">
        <f>AVERAGE(N38:N44)</f>
        <v>#DIV/0!</v>
      </c>
      <c r="O45" s="135"/>
      <c r="P45" s="135"/>
      <c r="Q45" s="135"/>
      <c r="R45" s="135"/>
      <c r="S45" s="135"/>
      <c r="T45" s="135"/>
      <c r="U45" s="135"/>
      <c r="V45" s="135"/>
      <c r="W45" s="171" t="e">
        <f>AVERAGE(W38:W44)</f>
        <v>#DIV/0!</v>
      </c>
      <c r="X45" s="125">
        <f>SUM(X38:X44)</f>
        <v>0</v>
      </c>
    </row>
    <row r="46" spans="1:24" ht="15.75">
      <c r="A46" s="16"/>
      <c r="B46" s="145"/>
      <c r="C46" s="10"/>
      <c r="D46" s="83"/>
      <c r="E46" s="59"/>
      <c r="F46" s="26"/>
      <c r="G46" s="27"/>
      <c r="H46" s="1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65"/>
      <c r="X46" s="118"/>
    </row>
    <row r="47" spans="1:24" ht="15.75">
      <c r="A47" s="16"/>
      <c r="B47" s="145"/>
      <c r="C47" s="10"/>
      <c r="D47" s="149"/>
      <c r="E47" s="72"/>
      <c r="F47" s="55"/>
      <c r="G47" s="55"/>
      <c r="H47" s="47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70"/>
      <c r="X47" s="119"/>
    </row>
    <row r="48" spans="1:24" ht="15.75">
      <c r="A48" s="16"/>
      <c r="B48" s="146"/>
      <c r="C48" s="60"/>
      <c r="D48" s="149"/>
      <c r="E48" s="72"/>
      <c r="F48" s="55"/>
      <c r="G48" s="55"/>
      <c r="H48" s="47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70"/>
      <c r="X48" s="119"/>
    </row>
    <row r="49" spans="1:24" ht="15.75">
      <c r="A49" s="16"/>
      <c r="B49" s="145"/>
      <c r="C49" s="60"/>
      <c r="D49" s="149"/>
      <c r="E49" s="72"/>
      <c r="F49" s="55"/>
      <c r="G49" s="55"/>
      <c r="H49" s="47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70"/>
      <c r="X49" s="119"/>
    </row>
    <row r="50" spans="1:24" ht="15.75">
      <c r="A50" s="16"/>
      <c r="B50" s="145"/>
      <c r="C50" s="10"/>
      <c r="D50" s="149"/>
      <c r="E50" s="72"/>
      <c r="F50" s="55"/>
      <c r="G50" s="55"/>
      <c r="H50" s="47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70"/>
      <c r="X50" s="119"/>
    </row>
    <row r="51" spans="1:24" ht="15.75">
      <c r="A51" s="16"/>
      <c r="B51" s="145"/>
      <c r="C51" s="10"/>
      <c r="D51" s="149"/>
      <c r="E51" s="72"/>
      <c r="F51" s="55"/>
      <c r="G51" s="55"/>
      <c r="H51" s="47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70"/>
      <c r="X51" s="119"/>
    </row>
    <row r="52" spans="1:24" ht="15.75">
      <c r="A52" s="16"/>
      <c r="B52" s="101" t="s">
        <v>5</v>
      </c>
      <c r="C52" s="101"/>
      <c r="D52" s="154" t="e">
        <f aca="true" t="shared" si="4" ref="D52:K52">AVERAGE(D46:D51)</f>
        <v>#DIV/0!</v>
      </c>
      <c r="E52" s="109" t="e">
        <f t="shared" si="4"/>
        <v>#DIV/0!</v>
      </c>
      <c r="F52" s="110" t="e">
        <f t="shared" si="4"/>
        <v>#DIV/0!</v>
      </c>
      <c r="G52" s="110" t="e">
        <f t="shared" si="4"/>
        <v>#DIV/0!</v>
      </c>
      <c r="H52" s="111" t="e">
        <f t="shared" si="4"/>
        <v>#DIV/0!</v>
      </c>
      <c r="I52" s="136" t="e">
        <f t="shared" si="4"/>
        <v>#DIV/0!</v>
      </c>
      <c r="J52" s="136" t="e">
        <f t="shared" si="4"/>
        <v>#DIV/0!</v>
      </c>
      <c r="K52" s="136" t="e">
        <f t="shared" si="4"/>
        <v>#DIV/0!</v>
      </c>
      <c r="L52" s="136" t="e">
        <f>AVERAGE(L46:L51)</f>
        <v>#DIV/0!</v>
      </c>
      <c r="M52" s="136" t="e">
        <f>AVERAGE(M46:M51)</f>
        <v>#DIV/0!</v>
      </c>
      <c r="N52" s="136" t="e">
        <f>AVERAGE(N46:N51)</f>
        <v>#DIV/0!</v>
      </c>
      <c r="O52" s="136"/>
      <c r="P52" s="136"/>
      <c r="Q52" s="136"/>
      <c r="R52" s="136"/>
      <c r="S52" s="136"/>
      <c r="T52" s="136"/>
      <c r="U52" s="136"/>
      <c r="V52" s="136"/>
      <c r="W52" s="172" t="e">
        <f>AVERAGE(W46:W51)</f>
        <v>#DIV/0!</v>
      </c>
      <c r="X52" s="123">
        <f>SUM(X46:X51)</f>
        <v>0</v>
      </c>
    </row>
    <row r="53" spans="1:24" ht="16.5" thickBot="1">
      <c r="A53" s="16"/>
      <c r="B53" s="39" t="s">
        <v>6</v>
      </c>
      <c r="C53" s="39"/>
      <c r="D53" s="152" t="e">
        <f aca="true" t="shared" si="5" ref="D53:W53">AVERAGE(D38:D44,D46:D51)</f>
        <v>#DIV/0!</v>
      </c>
      <c r="E53" s="112" t="e">
        <f t="shared" si="5"/>
        <v>#DIV/0!</v>
      </c>
      <c r="F53" s="113" t="e">
        <f t="shared" si="5"/>
        <v>#DIV/0!</v>
      </c>
      <c r="G53" s="113" t="e">
        <f t="shared" si="5"/>
        <v>#DIV/0!</v>
      </c>
      <c r="H53" s="114" t="e">
        <f t="shared" si="5"/>
        <v>#DIV/0!</v>
      </c>
      <c r="I53" s="133" t="e">
        <f t="shared" si="5"/>
        <v>#DIV/0!</v>
      </c>
      <c r="J53" s="133" t="e">
        <f t="shared" si="5"/>
        <v>#DIV/0!</v>
      </c>
      <c r="K53" s="133" t="e">
        <f t="shared" si="5"/>
        <v>#DIV/0!</v>
      </c>
      <c r="L53" s="133" t="e">
        <f t="shared" si="5"/>
        <v>#DIV/0!</v>
      </c>
      <c r="M53" s="133" t="e">
        <f t="shared" si="5"/>
        <v>#DIV/0!</v>
      </c>
      <c r="N53" s="133" t="e">
        <f t="shared" si="5"/>
        <v>#DIV/0!</v>
      </c>
      <c r="O53" s="133"/>
      <c r="P53" s="133"/>
      <c r="Q53" s="133"/>
      <c r="R53" s="133"/>
      <c r="S53" s="133"/>
      <c r="T53" s="133"/>
      <c r="U53" s="133"/>
      <c r="V53" s="133"/>
      <c r="W53" s="169" t="e">
        <f t="shared" si="5"/>
        <v>#DIV/0!</v>
      </c>
      <c r="X53" s="124">
        <f>SUM(X38:X44,X46:X51)</f>
        <v>0</v>
      </c>
    </row>
    <row r="54" spans="1:24" ht="16.5" thickTop="1">
      <c r="A54" s="16"/>
      <c r="B54" s="106" t="s">
        <v>17</v>
      </c>
      <c r="C54" s="100"/>
      <c r="D54" s="155">
        <f aca="true" t="shared" si="6" ref="D54:W54">AVERAGEA(D15:D25,D27:D35,D38:D44,D46:D51)</f>
        <v>6.807777777777778</v>
      </c>
      <c r="E54" s="90">
        <f t="shared" si="6"/>
        <v>6967.5</v>
      </c>
      <c r="F54" s="85">
        <f t="shared" si="6"/>
        <v>3518.3333333333335</v>
      </c>
      <c r="G54" s="85">
        <f t="shared" si="6"/>
        <v>67.125</v>
      </c>
      <c r="H54" s="74">
        <f t="shared" si="6"/>
        <v>54.24545454545454</v>
      </c>
      <c r="I54" s="137">
        <f t="shared" si="6"/>
        <v>3.5477777777777777</v>
      </c>
      <c r="J54" s="137">
        <f t="shared" si="6"/>
        <v>0.14750000000000002</v>
      </c>
      <c r="K54" s="137">
        <f t="shared" si="6"/>
        <v>755.6666666666666</v>
      </c>
      <c r="L54" s="137">
        <f t="shared" si="6"/>
        <v>1</v>
      </c>
      <c r="M54" s="137">
        <f t="shared" si="6"/>
        <v>3.0200000000000005</v>
      </c>
      <c r="N54" s="137">
        <f t="shared" si="6"/>
        <v>57.8</v>
      </c>
      <c r="O54" s="137"/>
      <c r="P54" s="137"/>
      <c r="Q54" s="137"/>
      <c r="R54" s="137"/>
      <c r="S54" s="137"/>
      <c r="T54" s="137"/>
      <c r="U54" s="137"/>
      <c r="V54" s="137"/>
      <c r="W54" s="173">
        <f t="shared" si="6"/>
        <v>3E-05</v>
      </c>
      <c r="X54" s="126"/>
    </row>
    <row r="55" spans="1:24" ht="15.75">
      <c r="A55" s="16"/>
      <c r="B55" s="106" t="s">
        <v>18</v>
      </c>
      <c r="C55" s="10"/>
      <c r="D55" s="149">
        <f aca="true" t="shared" si="7" ref="D55:W55">MINA(D15:D25,D27:D35,D38:D44,D46:D51)</f>
        <v>6.35</v>
      </c>
      <c r="E55" s="72">
        <f t="shared" si="7"/>
        <v>6384</v>
      </c>
      <c r="F55" s="55">
        <f t="shared" si="7"/>
        <v>3260</v>
      </c>
      <c r="G55" s="55">
        <f t="shared" si="7"/>
        <v>15</v>
      </c>
      <c r="H55" s="47">
        <f t="shared" si="7"/>
        <v>20.4</v>
      </c>
      <c r="I55" s="134">
        <f t="shared" si="7"/>
        <v>2.62</v>
      </c>
      <c r="J55" s="134">
        <f t="shared" si="7"/>
        <v>0.05</v>
      </c>
      <c r="K55" s="134">
        <f t="shared" si="7"/>
        <v>627</v>
      </c>
      <c r="L55" s="134">
        <f t="shared" si="7"/>
        <v>0.15</v>
      </c>
      <c r="M55" s="134">
        <f t="shared" si="7"/>
        <v>0.8</v>
      </c>
      <c r="N55" s="134">
        <f t="shared" si="7"/>
        <v>19</v>
      </c>
      <c r="O55" s="134"/>
      <c r="P55" s="134"/>
      <c r="Q55" s="134"/>
      <c r="R55" s="134"/>
      <c r="S55" s="134"/>
      <c r="T55" s="134"/>
      <c r="U55" s="134"/>
      <c r="V55" s="134"/>
      <c r="W55" s="170">
        <f t="shared" si="7"/>
        <v>3E-05</v>
      </c>
      <c r="X55" s="127"/>
    </row>
    <row r="56" spans="1:24" ht="15.75">
      <c r="A56" s="16"/>
      <c r="B56" s="106" t="s">
        <v>19</v>
      </c>
      <c r="C56" s="10"/>
      <c r="D56" s="156">
        <f aca="true" t="shared" si="8" ref="D56:W56">MAXA(D15:D25,D27:D35,D38:D44,D46:D51)</f>
        <v>8.29</v>
      </c>
      <c r="E56" s="72">
        <f t="shared" si="8"/>
        <v>7470</v>
      </c>
      <c r="F56" s="55">
        <f t="shared" si="8"/>
        <v>4100</v>
      </c>
      <c r="G56" s="55">
        <f t="shared" si="8"/>
        <v>160</v>
      </c>
      <c r="H56" s="47">
        <f t="shared" si="8"/>
        <v>160</v>
      </c>
      <c r="I56" s="134">
        <f t="shared" si="8"/>
        <v>4.42</v>
      </c>
      <c r="J56" s="134">
        <f t="shared" si="8"/>
        <v>0.35</v>
      </c>
      <c r="K56" s="134">
        <f t="shared" si="8"/>
        <v>851</v>
      </c>
      <c r="L56" s="134">
        <f t="shared" si="8"/>
        <v>1.66</v>
      </c>
      <c r="M56" s="134">
        <f t="shared" si="8"/>
        <v>9</v>
      </c>
      <c r="N56" s="134">
        <f t="shared" si="8"/>
        <v>202</v>
      </c>
      <c r="O56" s="134"/>
      <c r="P56" s="134"/>
      <c r="Q56" s="134"/>
      <c r="R56" s="134"/>
      <c r="S56" s="134"/>
      <c r="T56" s="134"/>
      <c r="U56" s="134"/>
      <c r="V56" s="134"/>
      <c r="W56" s="170">
        <f t="shared" si="8"/>
        <v>3E-05</v>
      </c>
      <c r="X56" s="127"/>
    </row>
    <row r="57" spans="1:24" ht="16.5" thickBot="1">
      <c r="A57" s="56"/>
      <c r="B57" s="143" t="s">
        <v>9</v>
      </c>
      <c r="C57" s="98"/>
      <c r="D57" s="103"/>
      <c r="E57" s="104"/>
      <c r="F57" s="104"/>
      <c r="G57" s="104"/>
      <c r="H57" s="105"/>
      <c r="I57" s="105"/>
      <c r="J57" s="105"/>
      <c r="K57" s="105"/>
      <c r="L57" s="105"/>
      <c r="M57" s="105"/>
      <c r="N57" s="138"/>
      <c r="O57" s="138"/>
      <c r="P57" s="138"/>
      <c r="Q57" s="138"/>
      <c r="R57" s="138"/>
      <c r="S57" s="138"/>
      <c r="T57" s="138"/>
      <c r="U57" s="138"/>
      <c r="V57" s="138"/>
      <c r="W57" s="174"/>
      <c r="X57" s="128">
        <f>SUM(X15:X25,X27:X35,X38:X44,X46:X51)</f>
        <v>0</v>
      </c>
    </row>
    <row r="58" spans="1:24" ht="15.75">
      <c r="A58" s="4"/>
      <c r="B58" s="102"/>
      <c r="C58" s="96"/>
      <c r="D58" s="64"/>
      <c r="E58" s="43"/>
      <c r="F58" s="43"/>
      <c r="G58" s="43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175"/>
      <c r="X58" s="24"/>
    </row>
    <row r="59" spans="1:24" ht="15.75">
      <c r="A59" s="4"/>
      <c r="B59" s="92" t="s">
        <v>36</v>
      </c>
      <c r="C59" s="57"/>
      <c r="D59" s="64"/>
      <c r="E59" s="43"/>
      <c r="F59" s="43"/>
      <c r="G59" s="43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175"/>
      <c r="X59" s="24"/>
    </row>
    <row r="60" spans="1:24" ht="15.75">
      <c r="A60" s="4"/>
      <c r="B60" s="57"/>
      <c r="C60" s="57"/>
      <c r="D60" s="64"/>
      <c r="E60" s="43"/>
      <c r="F60" s="43"/>
      <c r="G60" s="4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175"/>
      <c r="X60" s="24"/>
    </row>
    <row r="61" spans="1:24" ht="15.75">
      <c r="A61" s="4"/>
      <c r="B61" s="57"/>
      <c r="C61" s="57"/>
      <c r="D61" s="64"/>
      <c r="E61" s="43"/>
      <c r="F61" s="43"/>
      <c r="G61" s="43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175"/>
      <c r="X61" s="24"/>
    </row>
    <row r="62" spans="1:24" ht="15.75">
      <c r="A62" s="4"/>
      <c r="B62" s="57"/>
      <c r="C62" s="57"/>
      <c r="D62" s="64"/>
      <c r="E62" s="43"/>
      <c r="F62" s="43"/>
      <c r="G62" s="43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175"/>
      <c r="X62" s="24"/>
    </row>
    <row r="63" spans="1:24" ht="15.75">
      <c r="A63" s="4"/>
      <c r="B63" s="57"/>
      <c r="C63" s="57"/>
      <c r="D63" s="64"/>
      <c r="E63" s="43"/>
      <c r="F63" s="43"/>
      <c r="G63" s="43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175"/>
      <c r="X63" s="24"/>
    </row>
    <row r="64" spans="1:24" ht="15.75">
      <c r="A64" s="4"/>
      <c r="B64" s="57"/>
      <c r="C64" s="57"/>
      <c r="D64" s="64"/>
      <c r="E64" s="43"/>
      <c r="F64" s="43"/>
      <c r="G64" s="43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175"/>
      <c r="X64" s="24"/>
    </row>
    <row r="65" spans="1:24" ht="15.75">
      <c r="A65" s="4"/>
      <c r="B65" s="57"/>
      <c r="C65" s="57"/>
      <c r="D65" s="64"/>
      <c r="E65" s="43"/>
      <c r="F65" s="43"/>
      <c r="G65" s="43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75"/>
      <c r="X65" s="24"/>
    </row>
    <row r="66" spans="1:24" ht="15.75">
      <c r="A66" s="4"/>
      <c r="B66" s="57"/>
      <c r="C66" s="57"/>
      <c r="D66" s="64"/>
      <c r="E66" s="43"/>
      <c r="F66" s="43"/>
      <c r="G66" s="43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175"/>
      <c r="X66" s="24"/>
    </row>
    <row r="67" spans="4:24" ht="15.75">
      <c r="D67" s="65"/>
      <c r="E67" s="29"/>
      <c r="F67" s="29"/>
      <c r="G67" s="2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76"/>
      <c r="X67" s="2"/>
    </row>
    <row r="68" spans="4:24" ht="15.75">
      <c r="D68" s="65"/>
      <c r="E68" s="29"/>
      <c r="F68" s="29"/>
      <c r="G68" s="2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76"/>
      <c r="X68" s="2"/>
    </row>
    <row r="69" spans="4:24" ht="15.75">
      <c r="D69" s="65"/>
      <c r="E69" s="29"/>
      <c r="F69" s="29"/>
      <c r="G69" s="2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76"/>
      <c r="X69" s="2"/>
    </row>
    <row r="70" spans="4:24" ht="15.75">
      <c r="D70" s="65"/>
      <c r="E70" s="29"/>
      <c r="F70" s="29"/>
      <c r="G70" s="2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76"/>
      <c r="X70" s="2"/>
    </row>
    <row r="71" spans="4:24" ht="15.75">
      <c r="D71" s="65"/>
      <c r="E71" s="29"/>
      <c r="F71" s="29"/>
      <c r="G71" s="2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76"/>
      <c r="X71" s="2"/>
    </row>
    <row r="72" spans="4:24" ht="15.75">
      <c r="D72" s="65"/>
      <c r="E72" s="29"/>
      <c r="F72" s="29"/>
      <c r="G72" s="2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176"/>
      <c r="X72" s="2"/>
    </row>
    <row r="73" spans="4:24" ht="15.75">
      <c r="D73" s="65"/>
      <c r="E73" s="29"/>
      <c r="F73" s="29"/>
      <c r="G73" s="29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76"/>
      <c r="X73" s="2"/>
    </row>
    <row r="74" spans="4:24" ht="15.75">
      <c r="D74" s="65"/>
      <c r="E74" s="29"/>
      <c r="F74" s="29"/>
      <c r="G74" s="29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76"/>
      <c r="X74" s="2"/>
    </row>
    <row r="75" spans="4:24" ht="15.75">
      <c r="D75" s="65"/>
      <c r="E75" s="29"/>
      <c r="F75" s="29"/>
      <c r="G75" s="29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176"/>
      <c r="X75" s="2"/>
    </row>
    <row r="76" spans="4:24" ht="15.75">
      <c r="D76" s="65"/>
      <c r="E76" s="29"/>
      <c r="F76" s="29"/>
      <c r="G76" s="29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76"/>
      <c r="X76" s="2"/>
    </row>
    <row r="77" spans="4:24" ht="15.75">
      <c r="D77" s="65"/>
      <c r="E77" s="29"/>
      <c r="F77" s="29"/>
      <c r="G77" s="29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76"/>
      <c r="X77" s="2"/>
    </row>
    <row r="78" spans="4:24" ht="15.75">
      <c r="D78" s="65"/>
      <c r="E78" s="29"/>
      <c r="F78" s="29"/>
      <c r="G78" s="29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176"/>
      <c r="X78" s="2"/>
    </row>
    <row r="79" spans="4:24" ht="15.75">
      <c r="D79" s="65"/>
      <c r="E79" s="29"/>
      <c r="F79" s="29"/>
      <c r="G79" s="2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76"/>
      <c r="X79" s="2"/>
    </row>
    <row r="80" spans="4:24" ht="15.75">
      <c r="D80" s="65"/>
      <c r="E80" s="29"/>
      <c r="F80" s="29"/>
      <c r="G80" s="29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76"/>
      <c r="X80" s="2"/>
    </row>
    <row r="81" spans="4:24" ht="15.75">
      <c r="D81" s="65"/>
      <c r="E81" s="29"/>
      <c r="F81" s="29"/>
      <c r="G81" s="29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76"/>
      <c r="X81" s="2"/>
    </row>
    <row r="82" spans="4:24" ht="15.75">
      <c r="D82" s="65"/>
      <c r="E82" s="29"/>
      <c r="F82" s="29"/>
      <c r="G82" s="29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76"/>
      <c r="X82" s="2"/>
    </row>
    <row r="83" spans="4:24" ht="15.75">
      <c r="D83" s="65"/>
      <c r="E83" s="29"/>
      <c r="F83" s="29"/>
      <c r="G83" s="2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76"/>
      <c r="X83" s="2"/>
    </row>
    <row r="84" spans="4:24" ht="15.75">
      <c r="D84" s="65"/>
      <c r="E84" s="29"/>
      <c r="F84" s="29"/>
      <c r="G84" s="29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76"/>
      <c r="X84" s="2"/>
    </row>
    <row r="85" spans="4:24" ht="15.75">
      <c r="D85" s="65"/>
      <c r="E85" s="29"/>
      <c r="F85" s="29"/>
      <c r="G85" s="29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176"/>
      <c r="X85" s="2"/>
    </row>
    <row r="86" spans="4:24" ht="15.75">
      <c r="D86" s="65"/>
      <c r="E86" s="29"/>
      <c r="F86" s="29"/>
      <c r="G86" s="29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76"/>
      <c r="X86" s="2"/>
    </row>
    <row r="87" spans="4:24" ht="15.75">
      <c r="D87" s="65"/>
      <c r="E87" s="29"/>
      <c r="F87" s="29"/>
      <c r="G87" s="2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76"/>
      <c r="X87" s="2"/>
    </row>
    <row r="88" spans="4:24" ht="15.75">
      <c r="D88" s="65"/>
      <c r="E88" s="29"/>
      <c r="F88" s="29"/>
      <c r="G88" s="29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76"/>
      <c r="X88" s="2"/>
    </row>
    <row r="89" spans="4:24" ht="15.75">
      <c r="D89" s="65"/>
      <c r="E89" s="29"/>
      <c r="F89" s="29"/>
      <c r="G89" s="29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76"/>
      <c r="X89" s="2"/>
    </row>
    <row r="90" spans="4:24" ht="15.75">
      <c r="D90" s="65"/>
      <c r="E90" s="29"/>
      <c r="F90" s="29"/>
      <c r="G90" s="29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176"/>
      <c r="X90" s="2"/>
    </row>
    <row r="91" spans="4:24" ht="15.75">
      <c r="D91" s="65"/>
      <c r="E91" s="29"/>
      <c r="F91" s="29"/>
      <c r="G91" s="29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76"/>
      <c r="X91" s="2"/>
    </row>
    <row r="92" spans="4:24" ht="15.75">
      <c r="D92" s="65"/>
      <c r="E92" s="29"/>
      <c r="F92" s="29"/>
      <c r="G92" s="29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76"/>
      <c r="X92" s="2"/>
    </row>
    <row r="93" spans="4:24" ht="15.75">
      <c r="D93" s="65"/>
      <c r="E93" s="29"/>
      <c r="F93" s="29"/>
      <c r="G93" s="29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76"/>
      <c r="X93" s="2"/>
    </row>
    <row r="94" spans="4:24" ht="15.75">
      <c r="D94" s="65"/>
      <c r="E94" s="29"/>
      <c r="F94" s="29"/>
      <c r="G94" s="2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76"/>
      <c r="X94" s="2"/>
    </row>
    <row r="95" spans="4:24" ht="15.75">
      <c r="D95" s="65"/>
      <c r="E95" s="29"/>
      <c r="F95" s="29"/>
      <c r="G95" s="29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76"/>
      <c r="X95" s="2"/>
    </row>
    <row r="96" spans="4:24" ht="15.75">
      <c r="D96" s="65"/>
      <c r="E96" s="29"/>
      <c r="F96" s="29"/>
      <c r="G96" s="29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176"/>
      <c r="X96" s="2"/>
    </row>
    <row r="97" spans="4:24" ht="15.75">
      <c r="D97" s="65"/>
      <c r="E97" s="29"/>
      <c r="F97" s="29"/>
      <c r="G97" s="29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176"/>
      <c r="X97" s="2"/>
    </row>
    <row r="98" spans="4:24" ht="15.75">
      <c r="D98" s="65"/>
      <c r="E98" s="29"/>
      <c r="F98" s="29"/>
      <c r="G98" s="2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176"/>
      <c r="X98" s="2"/>
    </row>
    <row r="99" spans="4:24" ht="15.75">
      <c r="D99" s="65"/>
      <c r="E99" s="29"/>
      <c r="F99" s="29"/>
      <c r="G99" s="29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76"/>
      <c r="X99" s="2"/>
    </row>
    <row r="100" spans="4:24" ht="15.75">
      <c r="D100" s="65"/>
      <c r="E100" s="29"/>
      <c r="F100" s="29"/>
      <c r="G100" s="29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176"/>
      <c r="X100" s="2"/>
    </row>
    <row r="101" spans="4:24" ht="15.75">
      <c r="D101" s="65"/>
      <c r="E101" s="29"/>
      <c r="F101" s="29"/>
      <c r="G101" s="29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176"/>
      <c r="X101" s="2"/>
    </row>
    <row r="102" spans="4:24" ht="15.75">
      <c r="D102" s="65"/>
      <c r="E102" s="29"/>
      <c r="F102" s="29"/>
      <c r="G102" s="2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176"/>
      <c r="X102" s="2"/>
    </row>
  </sheetData>
  <printOptions horizontalCentered="1" verticalCentered="1"/>
  <pageMargins left="0.5905511811023623" right="0.5905511811023623" top="0" bottom="0" header="0.5118110236220472" footer="0.5118110236220472"/>
  <pageSetup horizontalDpi="300" verticalDpi="300" orientation="landscape" paperSize="9" scale="58" r:id="rId1"/>
  <headerFooter alignWithMargins="0">
    <oddHeader>&amp;L
&amp;R&amp;"Times New Roman CE,kurzíva\&amp;16Vyhodnocení vlivu činnosti odštěpného závodu GEAM 
Dolní Rožínka na životní prostředí v roce 2001</oddHeader>
    <oddFooter>&amp;C&amp;"Times New Roman CE,kurzíva\&amp;16Stránka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DIAMO s.p.</dc:creator>
  <cp:keywords/>
  <dc:description/>
  <cp:lastModifiedBy>Jiří Váša</cp:lastModifiedBy>
  <cp:lastPrinted>2002-10-03T05:25:35Z</cp:lastPrinted>
  <dcterms:created xsi:type="dcterms:W3CDTF">1998-07-01T06:33:47Z</dcterms:created>
  <cp:category/>
  <cp:version/>
  <cp:contentType/>
  <cp:contentStatus/>
</cp:coreProperties>
</file>