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456" firstSheet="10" activeTab="13"/>
  </bookViews>
  <sheets>
    <sheet name="Vstup DS RI 1993 - 1996" sheetId="1" r:id="rId1"/>
    <sheet name="Vstup na DS- R1 1997" sheetId="2" r:id="rId2"/>
    <sheet name="Vstup DS RI - 1998" sheetId="3" r:id="rId3"/>
    <sheet name="vRI - 1999" sheetId="4" r:id="rId4"/>
    <sheet name="vstupRIm - 1999" sheetId="5" r:id="rId5"/>
    <sheet name="vRI- 2000" sheetId="6" r:id="rId6"/>
    <sheet name="vstupRIm - 2000" sheetId="7" r:id="rId7"/>
    <sheet name="vRI - 2001" sheetId="8" r:id="rId8"/>
    <sheet name="vstupRIm - 2001" sheetId="9" r:id="rId9"/>
    <sheet name="vRI- 2002" sheetId="10" r:id="rId10"/>
    <sheet name="vstupRIm 2002" sheetId="11" r:id="rId11"/>
    <sheet name="vRI 2003" sheetId="12" r:id="rId12"/>
    <sheet name="vstupRIm 2003" sheetId="13" r:id="rId13"/>
    <sheet name="vstupRIm 200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23Graph_AIV=1" hidden="1">'[5]IV=1.'!#REF!</definedName>
    <definedName name="__123Graph_AIV=1U" hidden="1">'[5]IV=1.'!#REF!</definedName>
    <definedName name="__123Graph_F" hidden="1">'[7]LOSK'!#REF!</definedName>
    <definedName name="_Fill" localSheetId="13" hidden="1">#REF!</definedName>
    <definedName name="_Fill" hidden="1">'[1]únor96'!#REF!</definedName>
    <definedName name="_xlnm.Print_Area" localSheetId="7">'vRI - 2001'!$A$1:$N$40</definedName>
    <definedName name="_xlnm.Print_Area" localSheetId="9">'vRI- 2002'!$A$1:$N$41</definedName>
    <definedName name="_xlnm.Print_Area" localSheetId="11">'vRI 2003'!$A$1:$N$39</definedName>
    <definedName name="_xlnm.Print_Area" localSheetId="8">'vstupRIm - 2001'!$A$1:$K$34</definedName>
    <definedName name="_xlnm.Print_Area" localSheetId="10">'vstupRIm 2002'!$A$1:$K$34</definedName>
    <definedName name="_xlnm.Print_Area" localSheetId="12">'vstupRIm 2003'!$A$1:$K$35</definedName>
    <definedName name="_xlnm.Print_Area" localSheetId="13">'vstupRIm 2004'!$A$1:$K$36</definedName>
    <definedName name="wrn.tiskdrah." hidden="1">{#N/A,#N/A,FALSE,"?nor96"}</definedName>
  </definedNames>
  <calcPr fullCalcOnLoad="1"/>
</workbook>
</file>

<file path=xl/sharedStrings.xml><?xml version="1.0" encoding="utf-8"?>
<sst xmlns="http://schemas.openxmlformats.org/spreadsheetml/2006/main" count="916" uniqueCount="98">
  <si>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</si>
  <si>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</si>
  <si>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</si>
  <si>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</si>
  <si>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</si>
  <si>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</si>
  <si>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</si>
  <si>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</si>
  <si>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</si>
  <si>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</si>
  <si>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</si>
  <si>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</si>
  <si>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</si>
  <si>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U</t>
  </si>
  <si>
    <t>(mg/l)</t>
  </si>
  <si>
    <t>Ra</t>
  </si>
  <si>
    <t>RLs</t>
  </si>
  <si>
    <t>NL</t>
  </si>
  <si>
    <t>pH</t>
  </si>
  <si>
    <t>Profil: Vstup na DS - R1</t>
  </si>
  <si>
    <t>ROK 1997</t>
  </si>
  <si>
    <t>ROK 1998</t>
  </si>
  <si>
    <t>Rozbory vody na  vstupu do DS RI</t>
  </si>
  <si>
    <t>MĚSÍC</t>
  </si>
  <si>
    <t>Unat.</t>
  </si>
  <si>
    <t>Ra226</t>
  </si>
  <si>
    <t>RL</t>
  </si>
  <si>
    <t>mg/l</t>
  </si>
  <si>
    <t>Bq/m3</t>
  </si>
  <si>
    <t>PRUMĚR</t>
  </si>
  <si>
    <r>
      <t>SO</t>
    </r>
    <r>
      <rPr>
        <vertAlign val="subscript"/>
        <sz val="10"/>
        <rFont val="Times New Roman CE"/>
        <family val="1"/>
      </rPr>
      <t>4</t>
    </r>
    <r>
      <rPr>
        <vertAlign val="superscript"/>
        <sz val="10"/>
        <rFont val="Times New Roman CE"/>
        <family val="1"/>
      </rPr>
      <t>2-</t>
    </r>
  </si>
  <si>
    <t xml:space="preserve">  DIAMO </t>
  </si>
  <si>
    <t xml:space="preserve">  o.z.GEAM Dolní Rožínka</t>
  </si>
  <si>
    <t>Zpracoval:</t>
  </si>
  <si>
    <t>DIAMO</t>
  </si>
  <si>
    <t>o.z.GEAM Dolní Rožínka</t>
  </si>
  <si>
    <t>odbor Ekologie</t>
  </si>
  <si>
    <t>Zdeněk Toman</t>
  </si>
  <si>
    <t>(mBq/l)</t>
  </si>
  <si>
    <t>Profil: Průměrné výsledky na vstupu  DS - R1</t>
  </si>
  <si>
    <t>Průměr</t>
  </si>
  <si>
    <t>DIAMO, státní podnik  odštěpný  závod  GEAM - odbor ekologie,</t>
  </si>
  <si>
    <t>Dolní Rožínka, PSČ 592 51</t>
  </si>
  <si>
    <t>Důlní vody</t>
  </si>
  <si>
    <t>Bodové vzorky</t>
  </si>
  <si>
    <t>Rok: 1999</t>
  </si>
  <si>
    <t>leden</t>
  </si>
  <si>
    <t xml:space="preserve"> únor</t>
  </si>
  <si>
    <t xml:space="preserve"> březen</t>
  </si>
  <si>
    <t xml:space="preserve"> duben</t>
  </si>
  <si>
    <t xml:space="preserve"> květen</t>
  </si>
  <si>
    <t xml:space="preserve"> červen</t>
  </si>
  <si>
    <t>Ukazatel</t>
  </si>
  <si>
    <t xml:space="preserve"> NL</t>
  </si>
  <si>
    <t xml:space="preserve"> pH</t>
  </si>
  <si>
    <t>Jednotka</t>
  </si>
  <si>
    <t>[mg/l]</t>
  </si>
  <si>
    <t>[mBq/l]</t>
  </si>
  <si>
    <t>Záznamová úroveň</t>
  </si>
  <si>
    <t>Vyšetřovací úroveň</t>
  </si>
  <si>
    <t>Zásahová úroveň</t>
  </si>
  <si>
    <t>LIMIT</t>
  </si>
  <si>
    <t>6,5 - 9</t>
  </si>
  <si>
    <t>Minimum</t>
  </si>
  <si>
    <t>Maximum</t>
  </si>
  <si>
    <t>červenec</t>
  </si>
  <si>
    <t xml:space="preserve"> srpen</t>
  </si>
  <si>
    <t xml:space="preserve">  září</t>
  </si>
  <si>
    <t xml:space="preserve"> říjen</t>
  </si>
  <si>
    <t>listopad</t>
  </si>
  <si>
    <t>prosinec</t>
  </si>
  <si>
    <t xml:space="preserve">     Q</t>
  </si>
  <si>
    <t xml:space="preserve">    m3</t>
  </si>
  <si>
    <t>1.čtvrtletí</t>
  </si>
  <si>
    <t>2.čtvrtletí</t>
  </si>
  <si>
    <t>1.pololetí</t>
  </si>
  <si>
    <t>3.čtvrtletí</t>
  </si>
  <si>
    <t>4.čtvrtletí</t>
  </si>
  <si>
    <t>2.pololetí</t>
  </si>
  <si>
    <t>CELKEM</t>
  </si>
  <si>
    <r>
      <t xml:space="preserve">Profil: </t>
    </r>
    <r>
      <rPr>
        <b/>
        <sz val="14"/>
        <color indexed="8"/>
        <rFont val="Times New Roman CE"/>
        <family val="1"/>
      </rPr>
      <t xml:space="preserve">Vstup na DS R1  </t>
    </r>
  </si>
  <si>
    <r>
      <t xml:space="preserve">   Ra</t>
    </r>
    <r>
      <rPr>
        <vertAlign val="superscript"/>
        <sz val="12"/>
        <rFont val="Times New Roman CE"/>
        <family val="1"/>
      </rPr>
      <t>226</t>
    </r>
  </si>
  <si>
    <r>
      <t xml:space="preserve">Profil: </t>
    </r>
    <r>
      <rPr>
        <b/>
        <sz val="14"/>
        <color indexed="8"/>
        <rFont val="Times New Roman CE"/>
        <family val="1"/>
      </rPr>
      <t xml:space="preserve">Vstup na DS R1, souhrn výsledků  </t>
    </r>
  </si>
  <si>
    <r>
      <t>SO</t>
    </r>
    <r>
      <rPr>
        <vertAlign val="subscript"/>
        <sz val="12"/>
        <rFont val="Times New Roman CE"/>
        <family val="1"/>
      </rPr>
      <t>4</t>
    </r>
    <r>
      <rPr>
        <vertAlign val="superscript"/>
        <sz val="12"/>
        <rFont val="Times New Roman CE"/>
        <family val="1"/>
      </rPr>
      <t>2-</t>
    </r>
  </si>
  <si>
    <r>
      <t>Ra</t>
    </r>
    <r>
      <rPr>
        <vertAlign val="superscript"/>
        <sz val="12"/>
        <rFont val="Times New Roman CE"/>
        <family val="1"/>
      </rPr>
      <t>226</t>
    </r>
  </si>
  <si>
    <r>
      <t>CHSK</t>
    </r>
    <r>
      <rPr>
        <vertAlign val="subscript"/>
        <sz val="12"/>
        <rFont val="Times New Roman CE"/>
        <family val="1"/>
      </rPr>
      <t>Cr</t>
    </r>
  </si>
  <si>
    <r>
      <t xml:space="preserve"> Cl </t>
    </r>
    <r>
      <rPr>
        <vertAlign val="superscript"/>
        <sz val="12"/>
        <rFont val="Times New Roman CE"/>
        <family val="1"/>
      </rPr>
      <t>-</t>
    </r>
  </si>
  <si>
    <r>
      <t xml:space="preserve">   NO</t>
    </r>
    <r>
      <rPr>
        <vertAlign val="subscript"/>
        <sz val="12"/>
        <rFont val="Times New Roman CE"/>
        <family val="1"/>
      </rPr>
      <t>3</t>
    </r>
    <r>
      <rPr>
        <vertAlign val="superscript"/>
        <sz val="12"/>
        <rFont val="Times New Roman CE"/>
        <family val="1"/>
      </rPr>
      <t>-</t>
    </r>
  </si>
  <si>
    <t>DIAMO, státní podnik  odštěpný  závod  GEAM - odbor ekologie a sanací</t>
  </si>
  <si>
    <t>Rok: 2000</t>
  </si>
  <si>
    <t xml:space="preserve"> </t>
  </si>
  <si>
    <t>Rok: 2001</t>
  </si>
  <si>
    <r>
      <t>N-NH</t>
    </r>
    <r>
      <rPr>
        <vertAlign val="subscript"/>
        <sz val="12"/>
        <rFont val="Times New Roman CE"/>
        <family val="1"/>
      </rPr>
      <t>4</t>
    </r>
  </si>
  <si>
    <t>Rok: 2002</t>
  </si>
  <si>
    <t>Celkový průměr</t>
  </si>
  <si>
    <t>Rok: 2003</t>
  </si>
  <si>
    <r>
      <t>Značení</t>
    </r>
    <r>
      <rPr>
        <b/>
        <sz val="14"/>
        <rFont val="Times New Roman CE"/>
        <family val="1"/>
      </rPr>
      <t>: 1V</t>
    </r>
  </si>
  <si>
    <t>Rok: 2004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</si>
</sst>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General_)"/>
    <numFmt numFmtId="166" formatCode="dd\-mmm_)"/>
    <numFmt numFmtId="167" formatCode="0_)"/>
    <numFmt numFmtId="168" formatCode="0.00_)"/>
    <numFmt numFmtId="169" formatCode="0.000_)"/>
    <numFmt numFmtId="170" formatCode="0.0_)"/>
    <numFmt numFmtId="171" formatCode="0.000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m/d/yy\ h:mm:ss\ d\o\p\./\od\p\."/>
    <numFmt numFmtId="177" formatCode="0.0000_)"/>
    <numFmt numFmtId="178" formatCode="0.00000_)"/>
    <numFmt numFmtId="179" formatCode="0.0000"/>
    <numFmt numFmtId="180" formatCode="m/yyyy"/>
    <numFmt numFmtId="181" formatCode="d/m/yy"/>
    <numFmt numFmtId="182" formatCode="_-* #,##0.00000\ _K_č_-;\-* #,##0.00000\ _K_č_-;_-* &quot;-&quot;??\ _K_č_-;_-@_-"/>
    <numFmt numFmtId="183" formatCode="0.000000_)"/>
    <numFmt numFmtId="184" formatCode="0.0000000_)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#,##0.0"/>
    <numFmt numFmtId="199" formatCode="#,##0.000"/>
    <numFmt numFmtId="200" formatCode="\1\7.\500###0"/>
    <numFmt numFmtId="201" formatCode="_-* #,##0.000000\ _K_č_-;\-* #,##0.000000\ _K_č_-;_-* &quot;-&quot;??\ _K_č_-;_-@_-"/>
    <numFmt numFmtId="202" formatCode="_-* #,##0.0000000\ _K_č_-;\-* #,##0.0000000\ _K_č_-;_-* &quot;-&quot;??\ _K_č_-;_-@_-"/>
    <numFmt numFmtId="203" formatCode="_-* #,##0.00000000\ _K_č_-;\-* #,##0.00000000\ _K_č_-;_-* &quot;-&quot;??\ _K_č_-;_-@_-"/>
    <numFmt numFmtId="204" formatCode="_-* #,##0.000000000\ _K_č_-;\-* #,##0.000000000\ _K_č_-;_-* &quot;-&quot;??\ _K_č_-;_-@_-"/>
    <numFmt numFmtId="205" formatCode="_-* #,##0.0000000000\ _K_č_-;\-* #,##0.0000000000\ _K_č_-;_-* &quot;-&quot;??\ _K_č_-;_-@_-"/>
    <numFmt numFmtId="206" formatCode="_-* #,##0.00000000000\ _K_č_-;\-* #,##0.00000000000\ _K_č_-;_-* &quot;-&quot;??\ _K_č_-;_-@_-"/>
    <numFmt numFmtId="207" formatCode="_-* #,##0.000000000000\ _K_č_-;\-* #,##0.000000000000\ _K_č_-;_-* &quot;-&quot;??\ _K_č_-;_-@_-"/>
    <numFmt numFmtId="208" formatCode="_-* #,##0.0000000000000\ _K_č_-;\-* #,##0.0000000000000\ _K_č_-;_-* &quot;-&quot;??\ _K_č_-;_-@_-"/>
    <numFmt numFmtId="209" formatCode="000\ 00"/>
    <numFmt numFmtId="210" formatCode="0.00000000_)"/>
    <numFmt numFmtId="211" formatCode="0.000000000_)"/>
    <numFmt numFmtId="212" formatCode="dd/mm/yy"/>
    <numFmt numFmtId="213" formatCode="dd/mm/yyyy"/>
    <numFmt numFmtId="214" formatCode="d/mm/yyyy"/>
    <numFmt numFmtId="215" formatCode="yyyy"/>
    <numFmt numFmtId="216" formatCode="0.0000000000_)"/>
    <numFmt numFmtId="217" formatCode="0.00000000000_)"/>
    <numFmt numFmtId="218" formatCode="dd/mm/\r\r\r\r"/>
    <numFmt numFmtId="219" formatCode="\Pyy\O\ \-\ "/>
    <numFmt numFmtId="220" formatCode="#,##0.0\ _K_č"/>
    <numFmt numFmtId="221" formatCode="#,##0.00\ _K_č"/>
    <numFmt numFmtId="222" formatCode="#,##0.000\ _K_č"/>
  </numFmts>
  <fonts count="25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b/>
      <sz val="10"/>
      <name val="Times New Roman CE"/>
      <family val="1"/>
    </font>
    <font>
      <vertAlign val="subscript"/>
      <sz val="10"/>
      <name val="Times New Roman CE"/>
      <family val="1"/>
    </font>
    <font>
      <vertAlign val="superscript"/>
      <sz val="10"/>
      <name val="Times New Roman CE"/>
      <family val="1"/>
    </font>
    <font>
      <sz val="12"/>
      <name val="Helv"/>
      <family val="0"/>
    </font>
    <font>
      <sz val="10"/>
      <name val="Courier"/>
      <family val="0"/>
    </font>
    <font>
      <sz val="24"/>
      <name val="Times New Roman CE"/>
      <family val="1"/>
    </font>
    <font>
      <b/>
      <sz val="14"/>
      <color indexed="8"/>
      <name val="Times New Roman CE"/>
      <family val="1"/>
    </font>
    <font>
      <sz val="14"/>
      <color indexed="8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vertAlign val="subscript"/>
      <sz val="12"/>
      <name val="Times New Roman CE"/>
      <family val="1"/>
    </font>
    <font>
      <sz val="11"/>
      <color indexed="10"/>
      <name val="Times New Roman CE"/>
      <family val="1"/>
    </font>
    <font>
      <sz val="14"/>
      <name val="Times New Roman CE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double">
        <color indexed="8"/>
      </bottom>
    </border>
    <border>
      <left>
        <color indexed="63"/>
      </left>
      <right style="medium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medium">
        <color indexed="8"/>
      </right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 style="double"/>
      <bottom style="double">
        <color indexed="8"/>
      </bottom>
    </border>
    <border>
      <left style="thin">
        <color indexed="8"/>
      </left>
      <right style="medium">
        <color indexed="8"/>
      </right>
      <top style="double"/>
      <bottom style="double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medium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0" fontId="6" fillId="0" borderId="0">
      <alignment/>
      <protection locked="0"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1">
      <alignment/>
      <protection locked="0"/>
    </xf>
  </cellStyleXfs>
  <cellXfs count="1468">
    <xf numFmtId="0" fontId="0" fillId="0" borderId="0" xfId="0" applyAlignment="1">
      <alignment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/>
    </xf>
    <xf numFmtId="164" fontId="3" fillId="2" borderId="19" xfId="0" applyNumberFormat="1" applyFont="1" applyFill="1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3" fillId="2" borderId="21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/>
    </xf>
    <xf numFmtId="164" fontId="1" fillId="2" borderId="21" xfId="0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/>
    </xf>
    <xf numFmtId="1" fontId="3" fillId="2" borderId="15" xfId="0" applyNumberFormat="1" applyFont="1" applyFill="1" applyBorder="1" applyAlignment="1">
      <alignment/>
    </xf>
    <xf numFmtId="1" fontId="3" fillId="2" borderId="7" xfId="0" applyNumberFormat="1" applyFont="1" applyFill="1" applyBorder="1" applyAlignment="1">
      <alignment/>
    </xf>
    <xf numFmtId="1" fontId="3" fillId="2" borderId="9" xfId="0" applyNumberFormat="1" applyFont="1" applyFill="1" applyBorder="1" applyAlignment="1">
      <alignment/>
    </xf>
    <xf numFmtId="1" fontId="1" fillId="2" borderId="12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1" fontId="2" fillId="2" borderId="16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5" fillId="2" borderId="0" xfId="26" applyFont="1" applyFill="1">
      <alignment/>
      <protection/>
    </xf>
    <xf numFmtId="0" fontId="3" fillId="2" borderId="0" xfId="26" applyFont="1" applyFill="1">
      <alignment/>
      <protection/>
    </xf>
    <xf numFmtId="1" fontId="3" fillId="2" borderId="0" xfId="26" applyNumberFormat="1" applyFont="1" applyFill="1">
      <alignment/>
      <protection/>
    </xf>
    <xf numFmtId="1" fontId="1" fillId="2" borderId="0" xfId="26" applyNumberFormat="1" applyFont="1" applyFill="1">
      <alignment/>
      <protection/>
    </xf>
    <xf numFmtId="164" fontId="1" fillId="2" borderId="0" xfId="26" applyNumberFormat="1" applyFont="1" applyFill="1">
      <alignment/>
      <protection/>
    </xf>
    <xf numFmtId="0" fontId="1" fillId="2" borderId="0" xfId="26" applyFont="1" applyFill="1">
      <alignment/>
      <protection/>
    </xf>
    <xf numFmtId="0" fontId="8" fillId="2" borderId="23" xfId="26" applyFont="1" applyFill="1" applyBorder="1">
      <alignment/>
      <protection/>
    </xf>
    <xf numFmtId="1" fontId="8" fillId="2" borderId="23" xfId="26" applyNumberFormat="1" applyFont="1" applyFill="1" applyBorder="1">
      <alignment/>
      <protection/>
    </xf>
    <xf numFmtId="164" fontId="8" fillId="2" borderId="23" xfId="26" applyNumberFormat="1" applyFont="1" applyFill="1" applyBorder="1">
      <alignment/>
      <protection/>
    </xf>
    <xf numFmtId="14" fontId="1" fillId="2" borderId="0" xfId="26" applyNumberFormat="1" applyFont="1" applyFill="1">
      <alignment/>
      <protection/>
    </xf>
    <xf numFmtId="0" fontId="1" fillId="2" borderId="0" xfId="26" applyNumberFormat="1" applyFont="1" applyFill="1">
      <alignment/>
      <protection/>
    </xf>
    <xf numFmtId="180" fontId="1" fillId="2" borderId="23" xfId="26" applyNumberFormat="1" applyFont="1" applyFill="1" applyBorder="1" applyAlignment="1">
      <alignment horizontal="center"/>
      <protection/>
    </xf>
    <xf numFmtId="2" fontId="1" fillId="2" borderId="23" xfId="26" applyNumberFormat="1" applyFont="1" applyFill="1" applyBorder="1" applyAlignment="1">
      <alignment horizontal="center"/>
      <protection/>
    </xf>
    <xf numFmtId="1" fontId="1" fillId="2" borderId="23" xfId="26" applyNumberFormat="1" applyFont="1" applyFill="1" applyBorder="1" applyAlignment="1">
      <alignment horizontal="center"/>
      <protection/>
    </xf>
    <xf numFmtId="164" fontId="1" fillId="2" borderId="23" xfId="26" applyNumberFormat="1" applyFont="1" applyFill="1" applyBorder="1" applyAlignment="1">
      <alignment horizontal="center"/>
      <protection/>
    </xf>
    <xf numFmtId="14" fontId="1" fillId="2" borderId="23" xfId="26" applyNumberFormat="1" applyFont="1" applyFill="1" applyBorder="1" applyAlignment="1">
      <alignment horizontal="center"/>
      <protection/>
    </xf>
    <xf numFmtId="14" fontId="1" fillId="2" borderId="24" xfId="26" applyNumberFormat="1" applyFont="1" applyFill="1" applyBorder="1" applyAlignment="1">
      <alignment horizontal="center"/>
      <protection/>
    </xf>
    <xf numFmtId="2" fontId="1" fillId="2" borderId="24" xfId="26" applyNumberFormat="1" applyFont="1" applyFill="1" applyBorder="1" applyAlignment="1">
      <alignment horizontal="center"/>
      <protection/>
    </xf>
    <xf numFmtId="1" fontId="1" fillId="2" borderId="24" xfId="26" applyNumberFormat="1" applyFont="1" applyFill="1" applyBorder="1" applyAlignment="1">
      <alignment horizontal="center"/>
      <protection/>
    </xf>
    <xf numFmtId="164" fontId="1" fillId="2" borderId="24" xfId="26" applyNumberFormat="1" applyFont="1" applyFill="1" applyBorder="1">
      <alignment/>
      <protection/>
    </xf>
    <xf numFmtId="164" fontId="1" fillId="2" borderId="24" xfId="26" applyNumberFormat="1" applyFont="1" applyFill="1" applyBorder="1" applyAlignment="1">
      <alignment horizontal="center"/>
      <protection/>
    </xf>
    <xf numFmtId="14" fontId="1" fillId="2" borderId="0" xfId="26" applyNumberFormat="1" applyFont="1" applyFill="1" applyBorder="1">
      <alignment/>
      <protection/>
    </xf>
    <xf numFmtId="0" fontId="1" fillId="2" borderId="0" xfId="26" applyFont="1" applyFill="1" applyBorder="1">
      <alignment/>
      <protection/>
    </xf>
    <xf numFmtId="1" fontId="1" fillId="2" borderId="0" xfId="26" applyNumberFormat="1" applyFont="1" applyFill="1" applyBorder="1">
      <alignment/>
      <protection/>
    </xf>
    <xf numFmtId="164" fontId="1" fillId="2" borderId="0" xfId="26" applyNumberFormat="1" applyFont="1" applyFill="1" applyBorder="1">
      <alignment/>
      <protection/>
    </xf>
    <xf numFmtId="180" fontId="1" fillId="2" borderId="23" xfId="26" applyNumberFormat="1" applyFont="1" applyFill="1" applyBorder="1">
      <alignment/>
      <protection/>
    </xf>
    <xf numFmtId="2" fontId="1" fillId="2" borderId="23" xfId="26" applyNumberFormat="1" applyFont="1" applyFill="1" applyBorder="1">
      <alignment/>
      <protection/>
    </xf>
    <xf numFmtId="1" fontId="1" fillId="2" borderId="23" xfId="26" applyNumberFormat="1" applyFont="1" applyFill="1" applyBorder="1">
      <alignment/>
      <protection/>
    </xf>
    <xf numFmtId="164" fontId="1" fillId="2" borderId="23" xfId="26" applyNumberFormat="1" applyFont="1" applyFill="1" applyBorder="1">
      <alignment/>
      <protection/>
    </xf>
    <xf numFmtId="0" fontId="1" fillId="2" borderId="24" xfId="26" applyFont="1" applyFill="1" applyBorder="1">
      <alignment/>
      <protection/>
    </xf>
    <xf numFmtId="2" fontId="1" fillId="2" borderId="24" xfId="26" applyNumberFormat="1" applyFont="1" applyFill="1" applyBorder="1">
      <alignment/>
      <protection/>
    </xf>
    <xf numFmtId="1" fontId="1" fillId="2" borderId="24" xfId="26" applyNumberFormat="1" applyFont="1" applyFill="1" applyBorder="1">
      <alignment/>
      <protection/>
    </xf>
    <xf numFmtId="181" fontId="3" fillId="2" borderId="0" xfId="0" applyNumberFormat="1" applyFont="1" applyFill="1" applyBorder="1" applyAlignment="1" applyProtection="1">
      <alignment horizontal="left"/>
      <protection/>
    </xf>
    <xf numFmtId="181" fontId="3" fillId="2" borderId="0" xfId="0" applyNumberFormat="1" applyFont="1" applyFill="1" applyBorder="1" applyAlignment="1" applyProtection="1" quotePrefix="1">
      <alignment horizontal="left"/>
      <protection/>
    </xf>
    <xf numFmtId="2" fontId="3" fillId="2" borderId="25" xfId="0" applyNumberFormat="1" applyFont="1" applyFill="1" applyBorder="1" applyAlignment="1" applyProtection="1">
      <alignment horizontal="left"/>
      <protection/>
    </xf>
    <xf numFmtId="2" fontId="3" fillId="2" borderId="0" xfId="0" applyNumberFormat="1" applyFont="1" applyFill="1" applyBorder="1" applyAlignment="1" applyProtection="1">
      <alignment horizontal="left"/>
      <protection/>
    </xf>
    <xf numFmtId="2" fontId="3" fillId="2" borderId="0" xfId="0" applyNumberFormat="1" applyFont="1" applyFill="1" applyBorder="1" applyAlignment="1" applyProtection="1" quotePrefix="1">
      <alignment horizontal="left"/>
      <protection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171" fontId="3" fillId="2" borderId="15" xfId="0" applyNumberFormat="1" applyFont="1" applyFill="1" applyBorder="1" applyAlignment="1">
      <alignment/>
    </xf>
    <xf numFmtId="171" fontId="3" fillId="2" borderId="7" xfId="0" applyNumberFormat="1" applyFont="1" applyFill="1" applyBorder="1" applyAlignment="1">
      <alignment/>
    </xf>
    <xf numFmtId="171" fontId="3" fillId="2" borderId="9" xfId="0" applyNumberFormat="1" applyFont="1" applyFill="1" applyBorder="1" applyAlignment="1">
      <alignment/>
    </xf>
    <xf numFmtId="171" fontId="1" fillId="2" borderId="12" xfId="0" applyNumberFormat="1" applyFont="1" applyFill="1" applyBorder="1" applyAlignment="1">
      <alignment/>
    </xf>
    <xf numFmtId="171" fontId="1" fillId="2" borderId="7" xfId="0" applyNumberFormat="1" applyFont="1" applyFill="1" applyBorder="1" applyAlignment="1">
      <alignment/>
    </xf>
    <xf numFmtId="171" fontId="1" fillId="2" borderId="9" xfId="0" applyNumberFormat="1" applyFont="1" applyFill="1" applyBorder="1" applyAlignment="1">
      <alignment/>
    </xf>
    <xf numFmtId="171" fontId="1" fillId="2" borderId="0" xfId="0" applyNumberFormat="1" applyFont="1" applyFill="1" applyAlignment="1">
      <alignment/>
    </xf>
    <xf numFmtId="1" fontId="1" fillId="2" borderId="5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171" fontId="3" fillId="2" borderId="15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71" fontId="3" fillId="2" borderId="7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171" fontId="3" fillId="2" borderId="9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164" fontId="1" fillId="2" borderId="37" xfId="0" applyNumberFormat="1" applyFont="1" applyFill="1" applyBorder="1" applyAlignment="1">
      <alignment/>
    </xf>
    <xf numFmtId="0" fontId="2" fillId="2" borderId="38" xfId="0" applyFont="1" applyFill="1" applyBorder="1" applyAlignment="1">
      <alignment/>
    </xf>
    <xf numFmtId="171" fontId="3" fillId="2" borderId="39" xfId="0" applyNumberFormat="1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/>
    </xf>
    <xf numFmtId="164" fontId="3" fillId="2" borderId="39" xfId="0" applyNumberFormat="1" applyFont="1" applyFill="1" applyBorder="1" applyAlignment="1">
      <alignment horizontal="center"/>
    </xf>
    <xf numFmtId="164" fontId="3" fillId="2" borderId="40" xfId="0" applyNumberFormat="1" applyFont="1" applyFill="1" applyBorder="1" applyAlignment="1">
      <alignment horizontal="center"/>
    </xf>
    <xf numFmtId="165" fontId="3" fillId="2" borderId="27" xfId="27" applyFont="1" applyFill="1" applyBorder="1">
      <alignment/>
      <protection/>
    </xf>
    <xf numFmtId="165" fontId="3" fillId="2" borderId="28" xfId="27" applyFont="1" applyFill="1" applyBorder="1">
      <alignment/>
      <protection/>
    </xf>
    <xf numFmtId="164" fontId="3" fillId="2" borderId="41" xfId="27" applyNumberFormat="1" applyFont="1" applyFill="1" applyBorder="1" applyAlignment="1">
      <alignment horizontal="center"/>
      <protection/>
    </xf>
    <xf numFmtId="171" fontId="3" fillId="2" borderId="41" xfId="27" applyNumberFormat="1" applyFont="1" applyFill="1" applyBorder="1">
      <alignment/>
      <protection/>
    </xf>
    <xf numFmtId="165" fontId="3" fillId="2" borderId="41" xfId="27" applyFont="1" applyFill="1" applyBorder="1">
      <alignment/>
      <protection/>
    </xf>
    <xf numFmtId="170" fontId="3" fillId="2" borderId="41" xfId="27" applyNumberFormat="1" applyFont="1" applyFill="1" applyBorder="1">
      <alignment/>
      <protection/>
    </xf>
    <xf numFmtId="165" fontId="3" fillId="2" borderId="41" xfId="27" applyFont="1" applyFill="1" applyBorder="1" applyAlignment="1">
      <alignment horizontal="center"/>
      <protection/>
    </xf>
    <xf numFmtId="170" fontId="3" fillId="2" borderId="42" xfId="27" applyNumberFormat="1" applyFont="1" applyFill="1" applyBorder="1">
      <alignment/>
      <protection/>
    </xf>
    <xf numFmtId="165" fontId="3" fillId="2" borderId="0" xfId="27" applyFont="1" applyFill="1">
      <alignment/>
      <protection/>
    </xf>
    <xf numFmtId="165" fontId="3" fillId="2" borderId="30" xfId="27" applyFont="1" applyFill="1" applyBorder="1">
      <alignment/>
      <protection/>
    </xf>
    <xf numFmtId="14" fontId="3" fillId="2" borderId="0" xfId="27" applyNumberFormat="1" applyFont="1" applyFill="1" applyBorder="1">
      <alignment/>
      <protection/>
    </xf>
    <xf numFmtId="164" fontId="3" fillId="2" borderId="0" xfId="27" applyNumberFormat="1" applyFont="1" applyFill="1" applyBorder="1" applyAlignment="1" quotePrefix="1">
      <alignment horizontal="left"/>
      <protection/>
    </xf>
    <xf numFmtId="171" fontId="3" fillId="2" borderId="0" xfId="27" applyNumberFormat="1" applyFont="1" applyFill="1" applyBorder="1">
      <alignment/>
      <protection/>
    </xf>
    <xf numFmtId="170" fontId="3" fillId="2" borderId="0" xfId="27" applyNumberFormat="1" applyFont="1" applyFill="1">
      <alignment/>
      <protection/>
    </xf>
    <xf numFmtId="165" fontId="3" fillId="2" borderId="0" xfId="27" applyFont="1" applyFill="1" applyAlignment="1">
      <alignment horizontal="center"/>
      <protection/>
    </xf>
    <xf numFmtId="164" fontId="3" fillId="2" borderId="0" xfId="27" applyNumberFormat="1" applyFont="1" applyFill="1" applyAlignment="1">
      <alignment horizontal="center"/>
      <protection/>
    </xf>
    <xf numFmtId="165" fontId="3" fillId="2" borderId="0" xfId="27" applyFont="1" applyFill="1" applyAlignment="1">
      <alignment horizontal="left"/>
      <protection/>
    </xf>
    <xf numFmtId="170" fontId="3" fillId="2" borderId="43" xfId="27" applyNumberFormat="1" applyFont="1" applyFill="1" applyBorder="1">
      <alignment/>
      <protection/>
    </xf>
    <xf numFmtId="164" fontId="3" fillId="2" borderId="0" xfId="27" applyNumberFormat="1" applyFont="1" applyFill="1" applyBorder="1" applyAlignment="1">
      <alignment horizontal="left"/>
      <protection/>
    </xf>
    <xf numFmtId="165" fontId="3" fillId="2" borderId="0" xfId="27" applyFont="1" applyFill="1" applyAlignment="1" quotePrefix="1">
      <alignment horizontal="left"/>
      <protection/>
    </xf>
    <xf numFmtId="165" fontId="3" fillId="2" borderId="0" xfId="27" applyFont="1" applyFill="1" applyBorder="1" applyAlignment="1">
      <alignment horizontal="left"/>
      <protection/>
    </xf>
    <xf numFmtId="164" fontId="2" fillId="2" borderId="0" xfId="27" applyNumberFormat="1" applyFont="1" applyFill="1" applyBorder="1" applyAlignment="1">
      <alignment horizontal="left"/>
      <protection/>
    </xf>
    <xf numFmtId="171" fontId="13" fillId="2" borderId="0" xfId="27" applyNumberFormat="1" applyFont="1" applyFill="1" applyBorder="1">
      <alignment/>
      <protection/>
    </xf>
    <xf numFmtId="165" fontId="13" fillId="2" borderId="0" xfId="27" applyFont="1" applyFill="1">
      <alignment/>
      <protection/>
    </xf>
    <xf numFmtId="170" fontId="13" fillId="2" borderId="0" xfId="27" applyNumberFormat="1" applyFont="1" applyFill="1">
      <alignment/>
      <protection/>
    </xf>
    <xf numFmtId="165" fontId="2" fillId="2" borderId="7" xfId="27" applyFont="1" applyFill="1" applyBorder="1" applyAlignment="1">
      <alignment horizontal="left"/>
      <protection/>
    </xf>
    <xf numFmtId="170" fontId="3" fillId="2" borderId="0" xfId="27" applyNumberFormat="1" applyFont="1" applyFill="1" applyBorder="1" applyAlignment="1">
      <alignment horizontal="center"/>
      <protection/>
    </xf>
    <xf numFmtId="165" fontId="5" fillId="2" borderId="0" xfId="27" applyFont="1" applyFill="1" applyAlignment="1">
      <alignment horizontal="left"/>
      <protection/>
    </xf>
    <xf numFmtId="165" fontId="2" fillId="2" borderId="0" xfId="27" applyFont="1" applyFill="1" applyBorder="1" applyAlignment="1">
      <alignment horizontal="left"/>
      <protection/>
    </xf>
    <xf numFmtId="170" fontId="15" fillId="2" borderId="0" xfId="27" applyNumberFormat="1" applyFont="1" applyFill="1" applyBorder="1" applyAlignment="1">
      <alignment horizontal="left"/>
      <protection/>
    </xf>
    <xf numFmtId="165" fontId="3" fillId="2" borderId="0" xfId="27" applyFont="1" applyFill="1" applyBorder="1">
      <alignment/>
      <protection/>
    </xf>
    <xf numFmtId="164" fontId="3" fillId="2" borderId="0" xfId="27" applyNumberFormat="1" applyFont="1" applyFill="1" applyBorder="1" applyAlignment="1">
      <alignment horizontal="center"/>
      <protection/>
    </xf>
    <xf numFmtId="2" fontId="3" fillId="0" borderId="0" xfId="27" applyNumberFormat="1" applyFont="1" applyBorder="1" applyAlignment="1">
      <alignment horizontal="right"/>
      <protection/>
    </xf>
    <xf numFmtId="165" fontId="3" fillId="2" borderId="44" xfId="27" applyFont="1" applyFill="1" applyBorder="1" applyAlignment="1" quotePrefix="1">
      <alignment horizontal="left"/>
      <protection/>
    </xf>
    <xf numFmtId="165" fontId="3" fillId="2" borderId="45" xfId="27" applyFont="1" applyFill="1" applyBorder="1" applyAlignment="1">
      <alignment horizontal="centerContinuous" vertical="center" wrapText="1"/>
      <protection/>
    </xf>
    <xf numFmtId="171" fontId="3" fillId="2" borderId="45" xfId="27" applyNumberFormat="1" applyFont="1" applyFill="1" applyBorder="1" applyAlignment="1">
      <alignment horizontal="centerContinuous" vertical="center" wrapText="1"/>
      <protection/>
    </xf>
    <xf numFmtId="170" fontId="3" fillId="2" borderId="46" xfId="27" applyNumberFormat="1" applyFont="1" applyFill="1" applyBorder="1" applyAlignment="1">
      <alignment horizontal="centerContinuous" vertical="center" wrapText="1"/>
      <protection/>
    </xf>
    <xf numFmtId="165" fontId="3" fillId="2" borderId="45" xfId="27" applyFont="1" applyFill="1" applyBorder="1" applyAlignment="1">
      <alignment horizontal="centerContinuous"/>
      <protection/>
    </xf>
    <xf numFmtId="170" fontId="3" fillId="2" borderId="46" xfId="27" applyNumberFormat="1" applyFont="1" applyFill="1" applyBorder="1" applyAlignment="1">
      <alignment horizontal="centerContinuous"/>
      <protection/>
    </xf>
    <xf numFmtId="165" fontId="3" fillId="2" borderId="45" xfId="27" applyFont="1" applyFill="1" applyBorder="1" applyAlignment="1" quotePrefix="1">
      <alignment horizontal="centerContinuous"/>
      <protection/>
    </xf>
    <xf numFmtId="170" fontId="3" fillId="2" borderId="45" xfId="27" applyNumberFormat="1" applyFont="1" applyFill="1" applyBorder="1" applyAlignment="1">
      <alignment horizontal="centerContinuous"/>
      <protection/>
    </xf>
    <xf numFmtId="165" fontId="3" fillId="2" borderId="47" xfId="27" applyFont="1" applyFill="1" applyBorder="1" applyAlignment="1">
      <alignment horizontal="centerContinuous"/>
      <protection/>
    </xf>
    <xf numFmtId="165" fontId="3" fillId="2" borderId="47" xfId="27" applyFont="1" applyFill="1" applyBorder="1" applyAlignment="1" quotePrefix="1">
      <alignment horizontal="centerContinuous"/>
      <protection/>
    </xf>
    <xf numFmtId="170" fontId="3" fillId="2" borderId="48" xfId="27" applyNumberFormat="1" applyFont="1" applyFill="1" applyBorder="1" applyAlignment="1">
      <alignment horizontal="centerContinuous"/>
      <protection/>
    </xf>
    <xf numFmtId="165" fontId="1" fillId="2" borderId="0" xfId="27" applyFont="1" applyFill="1">
      <alignment/>
      <protection/>
    </xf>
    <xf numFmtId="165" fontId="3" fillId="2" borderId="44" xfId="27" applyFont="1" applyFill="1" applyBorder="1" applyAlignment="1">
      <alignment horizontal="left"/>
      <protection/>
    </xf>
    <xf numFmtId="164" fontId="3" fillId="2" borderId="46" xfId="27" applyNumberFormat="1" applyFont="1" applyFill="1" applyBorder="1" applyAlignment="1">
      <alignment horizontal="center"/>
      <protection/>
    </xf>
    <xf numFmtId="171" fontId="3" fillId="2" borderId="44" xfId="27" applyNumberFormat="1" applyFont="1" applyFill="1" applyBorder="1" applyAlignment="1">
      <alignment horizontal="center"/>
      <protection/>
    </xf>
    <xf numFmtId="1" fontId="3" fillId="0" borderId="44" xfId="27" applyNumberFormat="1" applyFont="1" applyBorder="1" applyAlignment="1" applyProtection="1">
      <alignment horizontal="center"/>
      <protection/>
    </xf>
    <xf numFmtId="170" fontId="3" fillId="2" borderId="46" xfId="27" applyNumberFormat="1" applyFont="1" applyFill="1" applyBorder="1" applyAlignment="1">
      <alignment horizontal="center"/>
      <protection/>
    </xf>
    <xf numFmtId="170" fontId="3" fillId="2" borderId="48" xfId="27" applyNumberFormat="1" applyFont="1" applyFill="1" applyBorder="1" applyAlignment="1">
      <alignment horizontal="center"/>
      <protection/>
    </xf>
    <xf numFmtId="165" fontId="3" fillId="2" borderId="49" xfId="27" applyFont="1" applyFill="1" applyBorder="1" applyAlignment="1">
      <alignment horizontal="left"/>
      <protection/>
    </xf>
    <xf numFmtId="164" fontId="3" fillId="2" borderId="50" xfId="27" applyNumberFormat="1" applyFont="1" applyFill="1" applyBorder="1" applyAlignment="1">
      <alignment horizontal="center"/>
      <protection/>
    </xf>
    <xf numFmtId="171" fontId="3" fillId="2" borderId="49" xfId="27" applyNumberFormat="1" applyFont="1" applyFill="1" applyBorder="1" applyAlignment="1">
      <alignment horizontal="center"/>
      <protection/>
    </xf>
    <xf numFmtId="1" fontId="3" fillId="2" borderId="50" xfId="27" applyNumberFormat="1" applyFont="1" applyFill="1" applyBorder="1" applyAlignment="1">
      <alignment horizontal="center"/>
      <protection/>
    </xf>
    <xf numFmtId="171" fontId="3" fillId="2" borderId="51" xfId="27" applyNumberFormat="1" applyFont="1" applyFill="1" applyBorder="1" applyAlignment="1">
      <alignment horizontal="center"/>
      <protection/>
    </xf>
    <xf numFmtId="165" fontId="1" fillId="2" borderId="0" xfId="27" applyFont="1" applyFill="1" applyBorder="1">
      <alignment/>
      <protection/>
    </xf>
    <xf numFmtId="165" fontId="3" fillId="2" borderId="52" xfId="27" applyFont="1" applyFill="1" applyBorder="1" applyAlignment="1">
      <alignment horizontal="left"/>
      <protection/>
    </xf>
    <xf numFmtId="164" fontId="3" fillId="2" borderId="53" xfId="27" applyNumberFormat="1" applyFont="1" applyFill="1" applyBorder="1" applyAlignment="1" applyProtection="1">
      <alignment horizontal="center"/>
      <protection/>
    </xf>
    <xf numFmtId="171" fontId="3" fillId="2" borderId="52" xfId="27" applyNumberFormat="1" applyFont="1" applyFill="1" applyBorder="1" applyAlignment="1">
      <alignment horizontal="center"/>
      <protection/>
    </xf>
    <xf numFmtId="165" fontId="3" fillId="2" borderId="53" xfId="27" applyFont="1" applyFill="1" applyBorder="1" applyAlignment="1">
      <alignment horizontal="center"/>
      <protection/>
    </xf>
    <xf numFmtId="170" fontId="3" fillId="2" borderId="53" xfId="27" applyNumberFormat="1" applyFont="1" applyFill="1" applyBorder="1" applyAlignment="1" applyProtection="1">
      <alignment horizontal="center"/>
      <protection/>
    </xf>
    <xf numFmtId="170" fontId="3" fillId="2" borderId="53" xfId="27" applyNumberFormat="1" applyFont="1" applyFill="1" applyBorder="1" applyAlignment="1">
      <alignment horizontal="center"/>
      <protection/>
    </xf>
    <xf numFmtId="170" fontId="3" fillId="2" borderId="0" xfId="27" applyNumberFormat="1" applyFont="1" applyFill="1" applyBorder="1" applyAlignment="1" applyProtection="1">
      <alignment horizontal="center"/>
      <protection/>
    </xf>
    <xf numFmtId="164" fontId="3" fillId="2" borderId="52" xfId="27" applyNumberFormat="1" applyFont="1" applyFill="1" applyBorder="1" applyAlignment="1" applyProtection="1">
      <alignment horizontal="center"/>
      <protection/>
    </xf>
    <xf numFmtId="164" fontId="3" fillId="2" borderId="53" xfId="27" applyNumberFormat="1" applyFont="1" applyFill="1" applyBorder="1" applyAlignment="1">
      <alignment horizontal="center"/>
      <protection/>
    </xf>
    <xf numFmtId="170" fontId="3" fillId="2" borderId="31" xfId="27" applyNumberFormat="1" applyFont="1" applyFill="1" applyBorder="1" applyAlignment="1" applyProtection="1">
      <alignment horizontal="center"/>
      <protection/>
    </xf>
    <xf numFmtId="170" fontId="17" fillId="2" borderId="43" xfId="27" applyNumberFormat="1" applyFont="1" applyFill="1" applyBorder="1" applyAlignment="1" applyProtection="1">
      <alignment horizontal="center"/>
      <protection/>
    </xf>
    <xf numFmtId="170" fontId="3" fillId="2" borderId="43" xfId="27" applyNumberFormat="1" applyFont="1" applyFill="1" applyBorder="1" applyAlignment="1" applyProtection="1">
      <alignment horizontal="center"/>
      <protection/>
    </xf>
    <xf numFmtId="165" fontId="5" fillId="2" borderId="54" xfId="27" applyFont="1" applyFill="1" applyBorder="1" applyAlignment="1">
      <alignment horizontal="left"/>
      <protection/>
    </xf>
    <xf numFmtId="164" fontId="5" fillId="2" borderId="55" xfId="27" applyNumberFormat="1" applyFont="1" applyFill="1" applyBorder="1" applyAlignment="1" applyProtection="1">
      <alignment horizontal="center"/>
      <protection/>
    </xf>
    <xf numFmtId="171" fontId="5" fillId="2" borderId="54" xfId="27" applyNumberFormat="1" applyFont="1" applyFill="1" applyBorder="1" applyAlignment="1">
      <alignment horizontal="center"/>
      <protection/>
    </xf>
    <xf numFmtId="165" fontId="5" fillId="2" borderId="55" xfId="27" applyFont="1" applyFill="1" applyBorder="1" applyAlignment="1">
      <alignment horizontal="center"/>
      <protection/>
    </xf>
    <xf numFmtId="170" fontId="5" fillId="2" borderId="55" xfId="27" applyNumberFormat="1" applyFont="1" applyFill="1" applyBorder="1" applyAlignment="1" applyProtection="1">
      <alignment horizontal="center"/>
      <protection/>
    </xf>
    <xf numFmtId="170" fontId="5" fillId="2" borderId="55" xfId="27" applyNumberFormat="1" applyFont="1" applyFill="1" applyBorder="1" applyAlignment="1">
      <alignment horizontal="center"/>
      <protection/>
    </xf>
    <xf numFmtId="164" fontId="5" fillId="2" borderId="55" xfId="27" applyNumberFormat="1" applyFont="1" applyFill="1" applyBorder="1" applyAlignment="1">
      <alignment horizontal="center"/>
      <protection/>
    </xf>
    <xf numFmtId="170" fontId="5" fillId="2" borderId="56" xfId="27" applyNumberFormat="1" applyFont="1" applyFill="1" applyBorder="1" applyAlignment="1" applyProtection="1">
      <alignment horizontal="center"/>
      <protection/>
    </xf>
    <xf numFmtId="2" fontId="3" fillId="2" borderId="57" xfId="27" applyNumberFormat="1" applyFont="1" applyFill="1" applyBorder="1" applyAlignment="1">
      <alignment horizontal="left"/>
      <protection/>
    </xf>
    <xf numFmtId="164" fontId="3" fillId="2" borderId="58" xfId="27" applyNumberFormat="1" applyFont="1" applyFill="1" applyBorder="1" applyAlignment="1" applyProtection="1">
      <alignment horizontal="center"/>
      <protection/>
    </xf>
    <xf numFmtId="171" fontId="3" fillId="2" borderId="57" xfId="27" applyNumberFormat="1" applyFont="1" applyFill="1" applyBorder="1" applyAlignment="1">
      <alignment horizontal="center"/>
      <protection/>
    </xf>
    <xf numFmtId="165" fontId="3" fillId="2" borderId="58" xfId="27" applyFont="1" applyFill="1" applyBorder="1" applyAlignment="1">
      <alignment horizontal="center"/>
      <protection/>
    </xf>
    <xf numFmtId="170" fontId="3" fillId="2" borderId="58" xfId="27" applyNumberFormat="1" applyFont="1" applyFill="1" applyBorder="1" applyAlignment="1" applyProtection="1">
      <alignment horizontal="center"/>
      <protection/>
    </xf>
    <xf numFmtId="170" fontId="3" fillId="2" borderId="58" xfId="27" applyNumberFormat="1" applyFont="1" applyFill="1" applyBorder="1" applyAlignment="1">
      <alignment horizontal="center"/>
      <protection/>
    </xf>
    <xf numFmtId="164" fontId="3" fillId="2" borderId="58" xfId="27" applyNumberFormat="1" applyFont="1" applyFill="1" applyBorder="1" applyAlignment="1">
      <alignment horizontal="center"/>
      <protection/>
    </xf>
    <xf numFmtId="170" fontId="3" fillId="2" borderId="59" xfId="27" applyNumberFormat="1" applyFont="1" applyFill="1" applyBorder="1" applyAlignment="1" applyProtection="1">
      <alignment horizontal="center"/>
      <protection/>
    </xf>
    <xf numFmtId="2" fontId="3" fillId="2" borderId="60" xfId="27" applyNumberFormat="1" applyFont="1" applyFill="1" applyBorder="1" applyAlignment="1">
      <alignment/>
      <protection/>
    </xf>
    <xf numFmtId="165" fontId="3" fillId="2" borderId="61" xfId="27" applyFont="1" applyFill="1" applyBorder="1" applyAlignment="1">
      <alignment horizontal="center"/>
      <protection/>
    </xf>
    <xf numFmtId="164" fontId="3" fillId="2" borderId="62" xfId="27" applyNumberFormat="1" applyFont="1" applyFill="1" applyBorder="1" applyAlignment="1" applyProtection="1">
      <alignment horizontal="center"/>
      <protection/>
    </xf>
    <xf numFmtId="171" fontId="3" fillId="2" borderId="61" xfId="27" applyNumberFormat="1" applyFont="1" applyFill="1" applyBorder="1" applyAlignment="1">
      <alignment horizontal="center"/>
      <protection/>
    </xf>
    <xf numFmtId="165" fontId="3" fillId="2" borderId="62" xfId="27" applyFont="1" applyFill="1" applyBorder="1" applyAlignment="1">
      <alignment horizontal="center"/>
      <protection/>
    </xf>
    <xf numFmtId="170" fontId="3" fillId="2" borderId="62" xfId="27" applyNumberFormat="1" applyFont="1" applyFill="1" applyBorder="1" applyAlignment="1" applyProtection="1">
      <alignment horizontal="center"/>
      <protection/>
    </xf>
    <xf numFmtId="170" fontId="3" fillId="2" borderId="62" xfId="27" applyNumberFormat="1" applyFont="1" applyFill="1" applyBorder="1" applyAlignment="1">
      <alignment horizontal="center"/>
      <protection/>
    </xf>
    <xf numFmtId="164" fontId="3" fillId="2" borderId="62" xfId="27" applyNumberFormat="1" applyFont="1" applyFill="1" applyBorder="1" applyAlignment="1">
      <alignment horizontal="center"/>
      <protection/>
    </xf>
    <xf numFmtId="170" fontId="3" fillId="2" borderId="63" xfId="27" applyNumberFormat="1" applyFont="1" applyFill="1" applyBorder="1" applyAlignment="1" applyProtection="1">
      <alignment horizontal="center"/>
      <protection/>
    </xf>
    <xf numFmtId="165" fontId="3" fillId="2" borderId="52" xfId="27" applyFont="1" applyFill="1" applyBorder="1" applyAlignment="1" quotePrefix="1">
      <alignment horizontal="left"/>
      <protection/>
    </xf>
    <xf numFmtId="164" fontId="3" fillId="2" borderId="46" xfId="27" applyNumberFormat="1" applyFont="1" applyFill="1" applyBorder="1" applyAlignment="1" applyProtection="1">
      <alignment horizontal="center"/>
      <protection/>
    </xf>
    <xf numFmtId="171" fontId="3" fillId="2" borderId="46" xfId="27" applyNumberFormat="1" applyFont="1" applyFill="1" applyBorder="1" applyAlignment="1" applyProtection="1">
      <alignment horizontal="center"/>
      <protection/>
    </xf>
    <xf numFmtId="167" fontId="3" fillId="2" borderId="46" xfId="27" applyNumberFormat="1" applyFont="1" applyFill="1" applyBorder="1" applyAlignment="1" applyProtection="1">
      <alignment horizontal="center"/>
      <protection/>
    </xf>
    <xf numFmtId="170" fontId="3" fillId="2" borderId="46" xfId="27" applyNumberFormat="1" applyFont="1" applyFill="1" applyBorder="1" applyAlignment="1" applyProtection="1">
      <alignment horizontal="center"/>
      <protection/>
    </xf>
    <xf numFmtId="170" fontId="3" fillId="2" borderId="48" xfId="27" applyNumberFormat="1" applyFont="1" applyFill="1" applyBorder="1" applyAlignment="1" applyProtection="1">
      <alignment horizontal="center"/>
      <protection/>
    </xf>
    <xf numFmtId="171" fontId="3" fillId="2" borderId="53" xfId="27" applyNumberFormat="1" applyFont="1" applyFill="1" applyBorder="1" applyAlignment="1" applyProtection="1">
      <alignment horizontal="center"/>
      <protection/>
    </xf>
    <xf numFmtId="167" fontId="3" fillId="2" borderId="53" xfId="27" applyNumberFormat="1" applyFont="1" applyFill="1" applyBorder="1" applyAlignment="1" applyProtection="1">
      <alignment horizontal="center"/>
      <protection/>
    </xf>
    <xf numFmtId="164" fontId="3" fillId="2" borderId="50" xfId="27" applyNumberFormat="1" applyFont="1" applyFill="1" applyBorder="1" applyAlignment="1" applyProtection="1">
      <alignment horizontal="center"/>
      <protection/>
    </xf>
    <xf numFmtId="171" fontId="3" fillId="2" borderId="50" xfId="27" applyNumberFormat="1" applyFont="1" applyFill="1" applyBorder="1" applyAlignment="1" applyProtection="1">
      <alignment horizontal="center"/>
      <protection/>
    </xf>
    <xf numFmtId="167" fontId="3" fillId="2" borderId="50" xfId="27" applyNumberFormat="1" applyFont="1" applyFill="1" applyBorder="1" applyAlignment="1" applyProtection="1">
      <alignment horizontal="center"/>
      <protection/>
    </xf>
    <xf numFmtId="170" fontId="3" fillId="2" borderId="50" xfId="27" applyNumberFormat="1" applyFont="1" applyFill="1" applyBorder="1" applyAlignment="1" applyProtection="1">
      <alignment horizontal="center"/>
      <protection/>
    </xf>
    <xf numFmtId="170" fontId="3" fillId="2" borderId="64" xfId="27" applyNumberFormat="1" applyFont="1" applyFill="1" applyBorder="1" applyAlignment="1" applyProtection="1">
      <alignment horizontal="center"/>
      <protection/>
    </xf>
    <xf numFmtId="165" fontId="3" fillId="2" borderId="65" xfId="27" applyFont="1" applyFill="1" applyBorder="1">
      <alignment/>
      <protection/>
    </xf>
    <xf numFmtId="171" fontId="3" fillId="2" borderId="45" xfId="27" applyNumberFormat="1" applyFont="1" applyFill="1" applyBorder="1" applyAlignment="1" quotePrefix="1">
      <alignment horizontal="centerContinuous"/>
      <protection/>
    </xf>
    <xf numFmtId="2" fontId="5" fillId="2" borderId="52" xfId="27" applyNumberFormat="1" applyFont="1" applyFill="1" applyBorder="1" applyAlignment="1">
      <alignment horizontal="left"/>
      <protection/>
    </xf>
    <xf numFmtId="164" fontId="5" fillId="2" borderId="53" xfId="27" applyNumberFormat="1" applyFont="1" applyFill="1" applyBorder="1" applyAlignment="1" applyProtection="1">
      <alignment horizontal="center"/>
      <protection/>
    </xf>
    <xf numFmtId="171" fontId="5" fillId="2" borderId="52" xfId="27" applyNumberFormat="1" applyFont="1" applyFill="1" applyBorder="1" applyAlignment="1">
      <alignment horizontal="center"/>
      <protection/>
    </xf>
    <xf numFmtId="165" fontId="5" fillId="2" borderId="53" xfId="27" applyFont="1" applyFill="1" applyBorder="1" applyAlignment="1">
      <alignment horizontal="center"/>
      <protection/>
    </xf>
    <xf numFmtId="170" fontId="5" fillId="2" borderId="53" xfId="27" applyNumberFormat="1" applyFont="1" applyFill="1" applyBorder="1" applyAlignment="1" applyProtection="1">
      <alignment horizontal="center"/>
      <protection/>
    </xf>
    <xf numFmtId="170" fontId="5" fillId="2" borderId="53" xfId="27" applyNumberFormat="1" applyFont="1" applyFill="1" applyBorder="1" applyAlignment="1">
      <alignment horizontal="center"/>
      <protection/>
    </xf>
    <xf numFmtId="164" fontId="5" fillId="2" borderId="53" xfId="27" applyNumberFormat="1" applyFont="1" applyFill="1" applyBorder="1" applyAlignment="1">
      <alignment horizontal="center"/>
      <protection/>
    </xf>
    <xf numFmtId="170" fontId="5" fillId="2" borderId="43" xfId="27" applyNumberFormat="1" applyFont="1" applyFill="1" applyBorder="1" applyAlignment="1" applyProtection="1">
      <alignment horizontal="center"/>
      <protection/>
    </xf>
    <xf numFmtId="2" fontId="5" fillId="2" borderId="52" xfId="27" applyNumberFormat="1" applyFont="1" applyFill="1" applyBorder="1" applyAlignment="1">
      <alignment/>
      <protection/>
    </xf>
    <xf numFmtId="165" fontId="3" fillId="2" borderId="66" xfId="27" applyFont="1" applyFill="1" applyBorder="1" applyAlignment="1">
      <alignment horizontal="center"/>
      <protection/>
    </xf>
    <xf numFmtId="164" fontId="3" fillId="2" borderId="67" xfId="27" applyNumberFormat="1" applyFont="1" applyFill="1" applyBorder="1" applyAlignment="1" applyProtection="1">
      <alignment horizontal="center"/>
      <protection/>
    </xf>
    <xf numFmtId="171" fontId="3" fillId="2" borderId="66" xfId="27" applyNumberFormat="1" applyFont="1" applyFill="1" applyBorder="1" applyAlignment="1">
      <alignment horizontal="center"/>
      <protection/>
    </xf>
    <xf numFmtId="165" fontId="3" fillId="2" borderId="67" xfId="27" applyFont="1" applyFill="1" applyBorder="1" applyAlignment="1">
      <alignment horizontal="center"/>
      <protection/>
    </xf>
    <xf numFmtId="170" fontId="3" fillId="2" borderId="67" xfId="27" applyNumberFormat="1" applyFont="1" applyFill="1" applyBorder="1" applyAlignment="1" applyProtection="1">
      <alignment horizontal="center"/>
      <protection/>
    </xf>
    <xf numFmtId="170" fontId="3" fillId="2" borderId="67" xfId="27" applyNumberFormat="1" applyFont="1" applyFill="1" applyBorder="1" applyAlignment="1">
      <alignment horizontal="center"/>
      <protection/>
    </xf>
    <xf numFmtId="164" fontId="3" fillId="2" borderId="67" xfId="27" applyNumberFormat="1" applyFont="1" applyFill="1" applyBorder="1" applyAlignment="1">
      <alignment horizontal="center"/>
      <protection/>
    </xf>
    <xf numFmtId="170" fontId="3" fillId="2" borderId="68" xfId="27" applyNumberFormat="1" applyFont="1" applyFill="1" applyBorder="1" applyAlignment="1" applyProtection="1">
      <alignment horizontal="center"/>
      <protection/>
    </xf>
    <xf numFmtId="165" fontId="3" fillId="2" borderId="32" xfId="27" applyFont="1" applyFill="1" applyBorder="1">
      <alignment/>
      <protection/>
    </xf>
    <xf numFmtId="165" fontId="3" fillId="2" borderId="69" xfId="27" applyFont="1" applyFill="1" applyBorder="1" applyAlignment="1">
      <alignment horizontal="left"/>
      <protection/>
    </xf>
    <xf numFmtId="164" fontId="3" fillId="2" borderId="70" xfId="27" applyNumberFormat="1" applyFont="1" applyFill="1" applyBorder="1" applyAlignment="1" applyProtection="1">
      <alignment horizontal="center"/>
      <protection/>
    </xf>
    <xf numFmtId="171" fontId="3" fillId="2" borderId="70" xfId="27" applyNumberFormat="1" applyFont="1" applyFill="1" applyBorder="1" applyAlignment="1" applyProtection="1">
      <alignment horizontal="center"/>
      <protection/>
    </xf>
    <xf numFmtId="167" fontId="3" fillId="2" borderId="70" xfId="27" applyNumberFormat="1" applyFont="1" applyFill="1" applyBorder="1" applyAlignment="1" applyProtection="1">
      <alignment horizontal="center"/>
      <protection/>
    </xf>
    <xf numFmtId="170" fontId="3" fillId="2" borderId="70" xfId="27" applyNumberFormat="1" applyFont="1" applyFill="1" applyBorder="1" applyAlignment="1" applyProtection="1">
      <alignment horizontal="center"/>
      <protection/>
    </xf>
    <xf numFmtId="170" fontId="3" fillId="2" borderId="71" xfId="27" applyNumberFormat="1" applyFont="1" applyFill="1" applyBorder="1" applyAlignment="1" applyProtection="1">
      <alignment horizontal="center"/>
      <protection/>
    </xf>
    <xf numFmtId="170" fontId="3" fillId="2" borderId="0" xfId="27" applyNumberFormat="1" applyFont="1" applyFill="1" applyProtection="1">
      <alignment/>
      <protection/>
    </xf>
    <xf numFmtId="165" fontId="18" fillId="2" borderId="27" xfId="27" applyFont="1" applyFill="1" applyBorder="1">
      <alignment/>
      <protection/>
    </xf>
    <xf numFmtId="165" fontId="18" fillId="2" borderId="41" xfId="27" applyFont="1" applyFill="1" applyBorder="1">
      <alignment/>
      <protection/>
    </xf>
    <xf numFmtId="171" fontId="18" fillId="2" borderId="41" xfId="27" applyNumberFormat="1" applyFont="1" applyFill="1" applyBorder="1">
      <alignment/>
      <protection/>
    </xf>
    <xf numFmtId="165" fontId="18" fillId="2" borderId="41" xfId="27" applyFont="1" applyFill="1" applyBorder="1" applyAlignment="1">
      <alignment horizontal="center"/>
      <protection/>
    </xf>
    <xf numFmtId="165" fontId="18" fillId="2" borderId="42" xfId="27" applyFont="1" applyFill="1" applyBorder="1">
      <alignment/>
      <protection/>
    </xf>
    <xf numFmtId="165" fontId="18" fillId="2" borderId="0" xfId="27" applyFont="1" applyFill="1">
      <alignment/>
      <protection/>
    </xf>
    <xf numFmtId="165" fontId="18" fillId="2" borderId="30" xfId="27" applyFont="1" applyFill="1" applyBorder="1">
      <alignment/>
      <protection/>
    </xf>
    <xf numFmtId="171" fontId="18" fillId="2" borderId="0" xfId="27" applyNumberFormat="1" applyFont="1" applyFill="1">
      <alignment/>
      <protection/>
    </xf>
    <xf numFmtId="165" fontId="18" fillId="2" borderId="0" xfId="27" applyFont="1" applyFill="1" applyAlignment="1">
      <alignment horizontal="center"/>
      <protection/>
    </xf>
    <xf numFmtId="165" fontId="18" fillId="2" borderId="0" xfId="27" applyFont="1" applyFill="1" applyBorder="1">
      <alignment/>
      <protection/>
    </xf>
    <xf numFmtId="165" fontId="18" fillId="2" borderId="0" xfId="27" applyFont="1" applyFill="1" applyBorder="1" applyAlignment="1">
      <alignment horizontal="left"/>
      <protection/>
    </xf>
    <xf numFmtId="165" fontId="18" fillId="2" borderId="43" xfId="27" applyFont="1" applyFill="1" applyBorder="1">
      <alignment/>
      <protection/>
    </xf>
    <xf numFmtId="171" fontId="18" fillId="2" borderId="0" xfId="27" applyNumberFormat="1" applyFont="1" applyFill="1" applyBorder="1">
      <alignment/>
      <protection/>
    </xf>
    <xf numFmtId="165" fontId="18" fillId="2" borderId="31" xfId="27" applyFont="1" applyFill="1" applyBorder="1">
      <alignment/>
      <protection/>
    </xf>
    <xf numFmtId="165" fontId="18" fillId="2" borderId="0" xfId="27" applyFont="1" applyFill="1" applyBorder="1" applyAlignment="1" quotePrefix="1">
      <alignment horizontal="left"/>
      <protection/>
    </xf>
    <xf numFmtId="165" fontId="18" fillId="2" borderId="0" xfId="27" applyFont="1" applyFill="1" applyBorder="1" applyAlignment="1">
      <alignment horizontal="center"/>
      <protection/>
    </xf>
    <xf numFmtId="165" fontId="19" fillId="2" borderId="0" xfId="27" applyFont="1" applyFill="1" applyBorder="1" applyAlignment="1">
      <alignment horizontal="left"/>
      <protection/>
    </xf>
    <xf numFmtId="165" fontId="19" fillId="2" borderId="43" xfId="27" applyFont="1" applyFill="1" applyBorder="1" applyAlignment="1">
      <alignment horizontal="left"/>
      <protection/>
    </xf>
    <xf numFmtId="165" fontId="18" fillId="2" borderId="36" xfId="27" applyFont="1" applyFill="1" applyBorder="1">
      <alignment/>
      <protection/>
    </xf>
    <xf numFmtId="170" fontId="3" fillId="2" borderId="72" xfId="27" applyNumberFormat="1" applyFont="1" applyFill="1" applyBorder="1" applyAlignment="1">
      <alignment horizontal="centerContinuous"/>
      <protection/>
    </xf>
    <xf numFmtId="165" fontId="18" fillId="2" borderId="73" xfId="27" applyFont="1" applyFill="1" applyBorder="1" applyAlignment="1">
      <alignment horizontal="centerContinuous"/>
      <protection/>
    </xf>
    <xf numFmtId="171" fontId="18" fillId="2" borderId="73" xfId="27" applyNumberFormat="1" applyFont="1" applyFill="1" applyBorder="1" applyAlignment="1">
      <alignment horizontal="centerContinuous"/>
      <protection/>
    </xf>
    <xf numFmtId="165" fontId="18" fillId="2" borderId="74" xfId="27" applyFont="1" applyFill="1" applyBorder="1" applyAlignment="1">
      <alignment horizontal="centerContinuous"/>
      <protection/>
    </xf>
    <xf numFmtId="165" fontId="18" fillId="2" borderId="34" xfId="27" applyFont="1" applyFill="1" applyBorder="1">
      <alignment/>
      <protection/>
    </xf>
    <xf numFmtId="165" fontId="3" fillId="2" borderId="75" xfId="27" applyFont="1" applyFill="1" applyBorder="1" applyAlignment="1">
      <alignment horizontal="center"/>
      <protection/>
    </xf>
    <xf numFmtId="1" fontId="3" fillId="0" borderId="75" xfId="27" applyNumberFormat="1" applyFont="1" applyBorder="1" applyAlignment="1" applyProtection="1">
      <alignment horizontal="center"/>
      <protection/>
    </xf>
    <xf numFmtId="171" fontId="3" fillId="2" borderId="75" xfId="27" applyNumberFormat="1" applyFont="1" applyFill="1" applyBorder="1" applyAlignment="1">
      <alignment horizontal="center"/>
      <protection/>
    </xf>
    <xf numFmtId="1" fontId="3" fillId="0" borderId="76" xfId="27" applyNumberFormat="1" applyFont="1" applyBorder="1" applyAlignment="1" applyProtection="1">
      <alignment horizontal="center"/>
      <protection/>
    </xf>
    <xf numFmtId="165" fontId="3" fillId="2" borderId="76" xfId="27" applyFont="1" applyFill="1" applyBorder="1" applyAlignment="1">
      <alignment horizontal="center"/>
      <protection/>
    </xf>
    <xf numFmtId="1" fontId="3" fillId="2" borderId="75" xfId="27" applyNumberFormat="1" applyFont="1" applyFill="1" applyBorder="1" applyAlignment="1">
      <alignment horizontal="center"/>
      <protection/>
    </xf>
    <xf numFmtId="165" fontId="3" fillId="2" borderId="77" xfId="27" applyFont="1" applyFill="1" applyBorder="1" applyAlignment="1">
      <alignment horizontal="center"/>
      <protection/>
    </xf>
    <xf numFmtId="165" fontId="3" fillId="2" borderId="42" xfId="27" applyFont="1" applyFill="1" applyBorder="1" applyAlignment="1">
      <alignment horizontal="center"/>
      <protection/>
    </xf>
    <xf numFmtId="165" fontId="3" fillId="2" borderId="12" xfId="27" applyFont="1" applyFill="1" applyBorder="1">
      <alignment/>
      <protection/>
    </xf>
    <xf numFmtId="165" fontId="3" fillId="2" borderId="78" xfId="27" applyFont="1" applyFill="1" applyBorder="1" applyAlignment="1">
      <alignment horizontal="center"/>
      <protection/>
    </xf>
    <xf numFmtId="171" fontId="3" fillId="2" borderId="79" xfId="27" applyNumberFormat="1" applyFont="1" applyFill="1" applyBorder="1" applyAlignment="1">
      <alignment horizontal="center"/>
      <protection/>
    </xf>
    <xf numFmtId="1" fontId="3" fillId="2" borderId="78" xfId="27" applyNumberFormat="1" applyFont="1" applyFill="1" applyBorder="1" applyAlignment="1">
      <alignment horizontal="center"/>
      <protection/>
    </xf>
    <xf numFmtId="171" fontId="3" fillId="2" borderId="80" xfId="27" applyNumberFormat="1" applyFont="1" applyFill="1" applyBorder="1" applyAlignment="1">
      <alignment horizontal="center"/>
      <protection/>
    </xf>
    <xf numFmtId="165" fontId="3" fillId="2" borderId="43" xfId="27" applyFont="1" applyFill="1" applyBorder="1" applyAlignment="1">
      <alignment horizontal="center"/>
      <protection/>
    </xf>
    <xf numFmtId="165" fontId="3" fillId="2" borderId="14" xfId="27" applyFont="1" applyFill="1" applyBorder="1" applyAlignment="1">
      <alignment horizontal="left"/>
      <protection/>
    </xf>
    <xf numFmtId="168" fontId="3" fillId="2" borderId="0" xfId="27" applyNumberFormat="1" applyFont="1" applyFill="1" applyBorder="1" applyAlignment="1" applyProtection="1">
      <alignment horizontal="center"/>
      <protection/>
    </xf>
    <xf numFmtId="168" fontId="3" fillId="2" borderId="14" xfId="27" applyNumberFormat="1" applyFont="1" applyFill="1" applyBorder="1" applyAlignment="1" applyProtection="1">
      <alignment horizontal="center"/>
      <protection/>
    </xf>
    <xf numFmtId="168" fontId="3" fillId="2" borderId="81" xfId="27" applyNumberFormat="1" applyFont="1" applyFill="1" applyBorder="1" applyAlignment="1" applyProtection="1">
      <alignment horizontal="center"/>
      <protection/>
    </xf>
    <xf numFmtId="170" fontId="3" fillId="2" borderId="82" xfId="27" applyNumberFormat="1" applyFont="1" applyFill="1" applyBorder="1" applyAlignment="1" applyProtection="1">
      <alignment horizontal="center"/>
      <protection/>
    </xf>
    <xf numFmtId="167" fontId="3" fillId="2" borderId="42" xfId="27" applyNumberFormat="1" applyFont="1" applyFill="1" applyBorder="1" applyProtection="1">
      <alignment/>
      <protection/>
    </xf>
    <xf numFmtId="168" fontId="3" fillId="2" borderId="0" xfId="27" applyNumberFormat="1" applyFont="1" applyFill="1" applyAlignment="1" applyProtection="1">
      <alignment horizontal="center"/>
      <protection/>
    </xf>
    <xf numFmtId="167" fontId="3" fillId="2" borderId="43" xfId="27" applyNumberFormat="1" applyFont="1" applyFill="1" applyBorder="1" applyProtection="1">
      <alignment/>
      <protection/>
    </xf>
    <xf numFmtId="165" fontId="3" fillId="2" borderId="14" xfId="27" applyFont="1" applyFill="1" applyBorder="1" applyAlignment="1" quotePrefix="1">
      <alignment horizontal="left"/>
      <protection/>
    </xf>
    <xf numFmtId="165" fontId="3" fillId="2" borderId="83" xfId="27" applyFont="1" applyFill="1" applyBorder="1" applyAlignment="1" quotePrefix="1">
      <alignment horizontal="left"/>
      <protection/>
    </xf>
    <xf numFmtId="170" fontId="3" fillId="2" borderId="84" xfId="27" applyNumberFormat="1" applyFont="1" applyFill="1" applyBorder="1" applyAlignment="1" applyProtection="1">
      <alignment horizontal="center"/>
      <protection/>
    </xf>
    <xf numFmtId="167" fontId="3" fillId="2" borderId="84" xfId="27" applyNumberFormat="1" applyFont="1" applyFill="1" applyBorder="1" applyAlignment="1" applyProtection="1">
      <alignment horizontal="center"/>
      <protection/>
    </xf>
    <xf numFmtId="171" fontId="3" fillId="2" borderId="84" xfId="27" applyNumberFormat="1" applyFont="1" applyFill="1" applyBorder="1" applyAlignment="1" applyProtection="1">
      <alignment horizontal="center"/>
      <protection/>
    </xf>
    <xf numFmtId="168" fontId="3" fillId="2" borderId="85" xfId="27" applyNumberFormat="1" applyFont="1" applyFill="1" applyBorder="1" applyAlignment="1" applyProtection="1">
      <alignment horizontal="center"/>
      <protection/>
    </xf>
    <xf numFmtId="168" fontId="3" fillId="2" borderId="83" xfId="27" applyNumberFormat="1" applyFont="1" applyFill="1" applyBorder="1" applyAlignment="1" applyProtection="1">
      <alignment horizontal="center"/>
      <protection/>
    </xf>
    <xf numFmtId="168" fontId="3" fillId="2" borderId="86" xfId="27" applyNumberFormat="1" applyFont="1" applyFill="1" applyBorder="1" applyAlignment="1" applyProtection="1">
      <alignment horizontal="center"/>
      <protection/>
    </xf>
    <xf numFmtId="170" fontId="3" fillId="2" borderId="87" xfId="27" applyNumberFormat="1" applyFont="1" applyFill="1" applyBorder="1" applyAlignment="1" applyProtection="1">
      <alignment horizontal="center"/>
      <protection/>
    </xf>
    <xf numFmtId="167" fontId="3" fillId="2" borderId="88" xfId="27" applyNumberFormat="1" applyFont="1" applyFill="1" applyBorder="1" applyProtection="1">
      <alignment/>
      <protection/>
    </xf>
    <xf numFmtId="165" fontId="3" fillId="2" borderId="89" xfId="27" applyFont="1" applyFill="1" applyBorder="1" applyAlignment="1" quotePrefix="1">
      <alignment horizontal="left"/>
      <protection/>
    </xf>
    <xf numFmtId="168" fontId="3" fillId="2" borderId="45" xfId="27" applyNumberFormat="1" applyFont="1" applyFill="1" applyBorder="1" applyAlignment="1" applyProtection="1">
      <alignment horizontal="center"/>
      <protection/>
    </xf>
    <xf numFmtId="168" fontId="3" fillId="2" borderId="89" xfId="27" applyNumberFormat="1" applyFont="1" applyFill="1" applyBorder="1" applyAlignment="1" applyProtection="1">
      <alignment horizontal="center"/>
      <protection/>
    </xf>
    <xf numFmtId="168" fontId="3" fillId="2" borderId="90" xfId="27" applyNumberFormat="1" applyFont="1" applyFill="1" applyBorder="1" applyAlignment="1" applyProtection="1">
      <alignment horizontal="center"/>
      <protection/>
    </xf>
    <xf numFmtId="170" fontId="3" fillId="2" borderId="91" xfId="27" applyNumberFormat="1" applyFont="1" applyFill="1" applyBorder="1" applyAlignment="1" applyProtection="1">
      <alignment horizontal="center"/>
      <protection/>
    </xf>
    <xf numFmtId="167" fontId="3" fillId="2" borderId="92" xfId="27" applyNumberFormat="1" applyFont="1" applyFill="1" applyBorder="1" applyProtection="1">
      <alignment/>
      <protection/>
    </xf>
    <xf numFmtId="165" fontId="3" fillId="2" borderId="93" xfId="27" applyFont="1" applyFill="1" applyBorder="1" applyAlignment="1">
      <alignment horizontal="left"/>
      <protection/>
    </xf>
    <xf numFmtId="170" fontId="3" fillId="2" borderId="94" xfId="27" applyNumberFormat="1" applyFont="1" applyFill="1" applyBorder="1" applyAlignment="1" applyProtection="1">
      <alignment horizontal="center"/>
      <protection/>
    </xf>
    <xf numFmtId="167" fontId="3" fillId="2" borderId="94" xfId="27" applyNumberFormat="1" applyFont="1" applyFill="1" applyBorder="1" applyAlignment="1" applyProtection="1">
      <alignment horizontal="center"/>
      <protection/>
    </xf>
    <xf numFmtId="171" fontId="3" fillId="2" borderId="94" xfId="27" applyNumberFormat="1" applyFont="1" applyFill="1" applyBorder="1" applyAlignment="1" applyProtection="1">
      <alignment horizontal="center"/>
      <protection/>
    </xf>
    <xf numFmtId="168" fontId="3" fillId="2" borderId="95" xfId="27" applyNumberFormat="1" applyFont="1" applyFill="1" applyBorder="1" applyAlignment="1" applyProtection="1">
      <alignment horizontal="center"/>
      <protection/>
    </xf>
    <xf numFmtId="168" fontId="3" fillId="2" borderId="93" xfId="27" applyNumberFormat="1" applyFont="1" applyFill="1" applyBorder="1" applyAlignment="1" applyProtection="1">
      <alignment horizontal="center"/>
      <protection/>
    </xf>
    <xf numFmtId="168" fontId="3" fillId="2" borderId="96" xfId="27" applyNumberFormat="1" applyFont="1" applyFill="1" applyBorder="1" applyAlignment="1" applyProtection="1">
      <alignment horizontal="center"/>
      <protection/>
    </xf>
    <xf numFmtId="170" fontId="3" fillId="2" borderId="97" xfId="27" applyNumberFormat="1" applyFont="1" applyFill="1" applyBorder="1" applyAlignment="1" applyProtection="1">
      <alignment horizontal="center"/>
      <protection/>
    </xf>
    <xf numFmtId="167" fontId="3" fillId="2" borderId="98" xfId="27" applyNumberFormat="1" applyFont="1" applyFill="1" applyBorder="1" applyProtection="1">
      <alignment/>
      <protection/>
    </xf>
    <xf numFmtId="168" fontId="3" fillId="2" borderId="99" xfId="27" applyNumberFormat="1" applyFont="1" applyFill="1" applyBorder="1" applyAlignment="1" applyProtection="1">
      <alignment horizontal="center"/>
      <protection/>
    </xf>
    <xf numFmtId="165" fontId="3" fillId="2" borderId="100" xfId="27" applyFont="1" applyFill="1" applyBorder="1" applyAlignment="1">
      <alignment horizontal="left"/>
      <protection/>
    </xf>
    <xf numFmtId="170" fontId="3" fillId="2" borderId="101" xfId="27" applyNumberFormat="1" applyFont="1" applyFill="1" applyBorder="1" applyAlignment="1" applyProtection="1">
      <alignment horizontal="center"/>
      <protection/>
    </xf>
    <xf numFmtId="167" fontId="3" fillId="2" borderId="101" xfId="27" applyNumberFormat="1" applyFont="1" applyFill="1" applyBorder="1" applyAlignment="1" applyProtection="1">
      <alignment horizontal="center"/>
      <protection/>
    </xf>
    <xf numFmtId="171" fontId="3" fillId="2" borderId="101" xfId="27" applyNumberFormat="1" applyFont="1" applyFill="1" applyBorder="1" applyAlignment="1" applyProtection="1">
      <alignment horizontal="center"/>
      <protection/>
    </xf>
    <xf numFmtId="168" fontId="3" fillId="2" borderId="1" xfId="27" applyNumberFormat="1" applyFont="1" applyFill="1" applyBorder="1" applyAlignment="1" applyProtection="1">
      <alignment horizontal="center"/>
      <protection/>
    </xf>
    <xf numFmtId="168" fontId="3" fillId="2" borderId="100" xfId="27" applyNumberFormat="1" applyFont="1" applyFill="1" applyBorder="1" applyAlignment="1" applyProtection="1">
      <alignment horizontal="center"/>
      <protection/>
    </xf>
    <xf numFmtId="168" fontId="3" fillId="2" borderId="102" xfId="27" applyNumberFormat="1" applyFont="1" applyFill="1" applyBorder="1" applyAlignment="1" applyProtection="1">
      <alignment horizontal="center"/>
      <protection/>
    </xf>
    <xf numFmtId="170" fontId="3" fillId="2" borderId="103" xfId="27" applyNumberFormat="1" applyFont="1" applyFill="1" applyBorder="1" applyAlignment="1" applyProtection="1">
      <alignment horizontal="center"/>
      <protection/>
    </xf>
    <xf numFmtId="165" fontId="21" fillId="2" borderId="0" xfId="27" applyFont="1" applyFill="1">
      <alignment/>
      <protection/>
    </xf>
    <xf numFmtId="165" fontId="5" fillId="2" borderId="104" xfId="27" applyFont="1" applyFill="1" applyBorder="1" applyAlignment="1">
      <alignment horizontal="left"/>
      <protection/>
    </xf>
    <xf numFmtId="165" fontId="5" fillId="2" borderId="105" xfId="27" applyFont="1" applyFill="1" applyBorder="1" applyAlignment="1">
      <alignment horizontal="center"/>
      <protection/>
    </xf>
    <xf numFmtId="1" fontId="5" fillId="2" borderId="104" xfId="27" applyNumberFormat="1" applyFont="1" applyFill="1" applyBorder="1" applyAlignment="1">
      <alignment horizontal="center"/>
      <protection/>
    </xf>
    <xf numFmtId="171" fontId="5" fillId="2" borderId="104" xfId="27" applyNumberFormat="1" applyFont="1" applyFill="1" applyBorder="1" applyAlignment="1">
      <alignment horizontal="center"/>
      <protection/>
    </xf>
    <xf numFmtId="2" fontId="5" fillId="2" borderId="104" xfId="27" applyNumberFormat="1" applyFont="1" applyFill="1" applyBorder="1" applyAlignment="1">
      <alignment horizontal="center"/>
      <protection/>
    </xf>
    <xf numFmtId="164" fontId="5" fillId="2" borderId="59" xfId="27" applyNumberFormat="1" applyFont="1" applyFill="1" applyBorder="1" applyAlignment="1">
      <alignment horizontal="center"/>
      <protection/>
    </xf>
    <xf numFmtId="167" fontId="3" fillId="2" borderId="0" xfId="27" applyNumberFormat="1" applyFont="1" applyFill="1" applyBorder="1" applyProtection="1">
      <alignment/>
      <protection/>
    </xf>
    <xf numFmtId="170" fontId="3" fillId="2" borderId="106" xfId="27" applyNumberFormat="1" applyFont="1" applyFill="1" applyBorder="1" applyAlignment="1" applyProtection="1">
      <alignment horizontal="center"/>
      <protection/>
    </xf>
    <xf numFmtId="1" fontId="3" fillId="2" borderId="106" xfId="27" applyNumberFormat="1" applyFont="1" applyFill="1" applyBorder="1" applyAlignment="1" applyProtection="1">
      <alignment horizontal="center"/>
      <protection/>
    </xf>
    <xf numFmtId="171" fontId="3" fillId="2" borderId="106" xfId="27" applyNumberFormat="1" applyFont="1" applyFill="1" applyBorder="1" applyAlignment="1" applyProtection="1">
      <alignment horizontal="center"/>
      <protection/>
    </xf>
    <xf numFmtId="2" fontId="3" fillId="2" borderId="106" xfId="27" applyNumberFormat="1" applyFont="1" applyFill="1" applyBorder="1" applyAlignment="1" applyProtection="1">
      <alignment horizontal="center"/>
      <protection/>
    </xf>
    <xf numFmtId="164" fontId="3" fillId="2" borderId="107" xfId="27" applyNumberFormat="1" applyFont="1" applyFill="1" applyBorder="1" applyAlignment="1" applyProtection="1">
      <alignment horizontal="center"/>
      <protection/>
    </xf>
    <xf numFmtId="165" fontId="3" fillId="2" borderId="29" xfId="27" applyFont="1" applyFill="1" applyBorder="1">
      <alignment/>
      <protection/>
    </xf>
    <xf numFmtId="165" fontId="3" fillId="2" borderId="14" xfId="27" applyFont="1" applyFill="1" applyBorder="1" applyAlignment="1">
      <alignment horizontal="center"/>
      <protection/>
    </xf>
    <xf numFmtId="1" fontId="3" fillId="2" borderId="14" xfId="27" applyNumberFormat="1" applyFont="1" applyFill="1" applyBorder="1" applyAlignment="1">
      <alignment horizontal="center"/>
      <protection/>
    </xf>
    <xf numFmtId="171" fontId="3" fillId="2" borderId="14" xfId="27" applyNumberFormat="1" applyFont="1" applyFill="1" applyBorder="1" applyAlignment="1">
      <alignment horizontal="center"/>
      <protection/>
    </xf>
    <xf numFmtId="2" fontId="3" fillId="2" borderId="14" xfId="27" applyNumberFormat="1" applyFont="1" applyFill="1" applyBorder="1" applyAlignment="1">
      <alignment horizontal="center"/>
      <protection/>
    </xf>
    <xf numFmtId="164" fontId="3" fillId="2" borderId="43" xfId="27" applyNumberFormat="1" applyFont="1" applyFill="1" applyBorder="1" applyAlignment="1">
      <alignment horizontal="center"/>
      <protection/>
    </xf>
    <xf numFmtId="165" fontId="3" fillId="2" borderId="31" xfId="27" applyFont="1" applyFill="1" applyBorder="1">
      <alignment/>
      <protection/>
    </xf>
    <xf numFmtId="165" fontId="18" fillId="2" borderId="108" xfId="27" applyFont="1" applyFill="1" applyBorder="1">
      <alignment/>
      <protection/>
    </xf>
    <xf numFmtId="165" fontId="3" fillId="2" borderId="109" xfId="27" applyFont="1" applyFill="1" applyBorder="1" applyAlignment="1">
      <alignment horizontal="center"/>
      <protection/>
    </xf>
    <xf numFmtId="1" fontId="3" fillId="2" borderId="109" xfId="27" applyNumberFormat="1" applyFont="1" applyFill="1" applyBorder="1" applyAlignment="1">
      <alignment horizontal="center"/>
      <protection/>
    </xf>
    <xf numFmtId="171" fontId="3" fillId="2" borderId="109" xfId="27" applyNumberFormat="1" applyFont="1" applyFill="1" applyBorder="1" applyAlignment="1">
      <alignment horizontal="center"/>
      <protection/>
    </xf>
    <xf numFmtId="2" fontId="3" fillId="2" borderId="109" xfId="27" applyNumberFormat="1" applyFont="1" applyFill="1" applyBorder="1" applyAlignment="1">
      <alignment horizontal="center"/>
      <protection/>
    </xf>
    <xf numFmtId="164" fontId="3" fillId="2" borderId="110" xfId="27" applyNumberFormat="1" applyFont="1" applyFill="1" applyBorder="1" applyAlignment="1">
      <alignment horizontal="center"/>
      <protection/>
    </xf>
    <xf numFmtId="165" fontId="3" fillId="2" borderId="34" xfId="27" applyFont="1" applyFill="1" applyBorder="1">
      <alignment/>
      <protection/>
    </xf>
    <xf numFmtId="165" fontId="18" fillId="2" borderId="32" xfId="27" applyFont="1" applyFill="1" applyBorder="1">
      <alignment/>
      <protection/>
    </xf>
    <xf numFmtId="165" fontId="3" fillId="0" borderId="61" xfId="27" applyFont="1" applyBorder="1" applyAlignment="1">
      <alignment horizontal="left"/>
      <protection/>
    </xf>
    <xf numFmtId="165" fontId="3" fillId="2" borderId="9" xfId="27" applyFont="1" applyFill="1" applyBorder="1" applyAlignment="1">
      <alignment horizontal="center"/>
      <protection/>
    </xf>
    <xf numFmtId="167" fontId="3" fillId="2" borderId="9" xfId="27" applyNumberFormat="1" applyFont="1" applyFill="1" applyBorder="1" applyAlignment="1" applyProtection="1">
      <alignment horizontal="center"/>
      <protection/>
    </xf>
    <xf numFmtId="171" fontId="3" fillId="2" borderId="9" xfId="27" applyNumberFormat="1" applyFont="1" applyFill="1" applyBorder="1" applyAlignment="1" applyProtection="1">
      <alignment horizontal="center"/>
      <protection/>
    </xf>
    <xf numFmtId="170" fontId="3" fillId="2" borderId="111" xfId="27" applyNumberFormat="1" applyFont="1" applyFill="1" applyBorder="1" applyAlignment="1" applyProtection="1">
      <alignment horizontal="center"/>
      <protection/>
    </xf>
    <xf numFmtId="1" fontId="3" fillId="2" borderId="112" xfId="27" applyNumberFormat="1" applyFont="1" applyFill="1" applyBorder="1" applyProtection="1">
      <alignment/>
      <protection/>
    </xf>
    <xf numFmtId="1" fontId="3" fillId="2" borderId="113" xfId="27" applyNumberFormat="1" applyFont="1" applyFill="1" applyBorder="1" applyAlignment="1" applyProtection="1">
      <alignment horizontal="center"/>
      <protection/>
    </xf>
    <xf numFmtId="2" fontId="1" fillId="2" borderId="0" xfId="27" applyNumberFormat="1" applyFont="1" applyFill="1" applyBorder="1" applyAlignment="1">
      <alignment/>
      <protection/>
    </xf>
    <xf numFmtId="165" fontId="3" fillId="2" borderId="0" xfId="27" applyFont="1" applyFill="1" applyBorder="1" applyAlignment="1">
      <alignment horizontal="center"/>
      <protection/>
    </xf>
    <xf numFmtId="1" fontId="3" fillId="2" borderId="0" xfId="27" applyNumberFormat="1" applyFont="1" applyFill="1" applyBorder="1" applyAlignment="1">
      <alignment horizontal="center"/>
      <protection/>
    </xf>
    <xf numFmtId="171" fontId="3" fillId="2" borderId="0" xfId="27" applyNumberFormat="1" applyFont="1" applyFill="1" applyBorder="1" applyAlignment="1">
      <alignment horizontal="center"/>
      <protection/>
    </xf>
    <xf numFmtId="2" fontId="3" fillId="2" borderId="0" xfId="27" applyNumberFormat="1" applyFont="1" applyFill="1" applyBorder="1" applyAlignment="1">
      <alignment horizontal="center"/>
      <protection/>
    </xf>
    <xf numFmtId="1" fontId="3" fillId="2" borderId="0" xfId="27" applyNumberFormat="1" applyFont="1" applyFill="1" applyBorder="1" applyAlignment="1" applyProtection="1">
      <alignment horizontal="center"/>
      <protection/>
    </xf>
    <xf numFmtId="167" fontId="18" fillId="2" borderId="0" xfId="27" applyNumberFormat="1" applyFont="1" applyFill="1" applyProtection="1">
      <alignment/>
      <protection/>
    </xf>
    <xf numFmtId="171" fontId="18" fillId="2" borderId="0" xfId="27" applyNumberFormat="1" applyFont="1" applyFill="1" applyProtection="1">
      <alignment/>
      <protection/>
    </xf>
    <xf numFmtId="167" fontId="18" fillId="2" borderId="0" xfId="27" applyNumberFormat="1" applyFont="1" applyFill="1" applyAlignment="1" applyProtection="1">
      <alignment horizontal="center"/>
      <protection/>
    </xf>
    <xf numFmtId="170" fontId="18" fillId="2" borderId="0" xfId="27" applyNumberFormat="1" applyFont="1" applyFill="1" applyProtection="1">
      <alignment/>
      <protection/>
    </xf>
    <xf numFmtId="165" fontId="3" fillId="2" borderId="27" xfId="28" applyFont="1" applyFill="1" applyBorder="1">
      <alignment/>
      <protection/>
    </xf>
    <xf numFmtId="165" fontId="3" fillId="2" borderId="28" xfId="28" applyFont="1" applyFill="1" applyBorder="1">
      <alignment/>
      <protection/>
    </xf>
    <xf numFmtId="164" fontId="3" fillId="2" borderId="41" xfId="28" applyNumberFormat="1" applyFont="1" applyFill="1" applyBorder="1" applyAlignment="1">
      <alignment horizontal="center"/>
      <protection/>
    </xf>
    <xf numFmtId="171" fontId="3" fillId="2" borderId="41" xfId="28" applyNumberFormat="1" applyFont="1" applyFill="1" applyBorder="1">
      <alignment/>
      <protection/>
    </xf>
    <xf numFmtId="165" fontId="3" fillId="2" borderId="41" xfId="28" applyFont="1" applyFill="1" applyBorder="1">
      <alignment/>
      <protection/>
    </xf>
    <xf numFmtId="170" fontId="3" fillId="2" borderId="41" xfId="28" applyNumberFormat="1" applyFont="1" applyFill="1" applyBorder="1">
      <alignment/>
      <protection/>
    </xf>
    <xf numFmtId="165" fontId="3" fillId="2" borderId="41" xfId="28" applyFont="1" applyFill="1" applyBorder="1" applyAlignment="1">
      <alignment horizontal="center"/>
      <protection/>
    </xf>
    <xf numFmtId="170" fontId="3" fillId="2" borderId="42" xfId="28" applyNumberFormat="1" applyFont="1" applyFill="1" applyBorder="1">
      <alignment/>
      <protection/>
    </xf>
    <xf numFmtId="165" fontId="3" fillId="2" borderId="0" xfId="28" applyFont="1" applyFill="1">
      <alignment/>
      <protection/>
    </xf>
    <xf numFmtId="165" fontId="3" fillId="2" borderId="30" xfId="28" applyFont="1" applyFill="1" applyBorder="1">
      <alignment/>
      <protection/>
    </xf>
    <xf numFmtId="14" fontId="3" fillId="2" borderId="0" xfId="28" applyNumberFormat="1" applyFont="1" applyFill="1" applyBorder="1">
      <alignment/>
      <protection/>
    </xf>
    <xf numFmtId="164" fontId="3" fillId="2" borderId="0" xfId="28" applyNumberFormat="1" applyFont="1" applyFill="1" applyBorder="1" applyAlignment="1" quotePrefix="1">
      <alignment horizontal="left"/>
      <protection/>
    </xf>
    <xf numFmtId="171" fontId="3" fillId="2" borderId="0" xfId="28" applyNumberFormat="1" applyFont="1" applyFill="1" applyBorder="1">
      <alignment/>
      <protection/>
    </xf>
    <xf numFmtId="170" fontId="3" fillId="2" borderId="0" xfId="28" applyNumberFormat="1" applyFont="1" applyFill="1">
      <alignment/>
      <protection/>
    </xf>
    <xf numFmtId="165" fontId="3" fillId="2" borderId="0" xfId="28" applyFont="1" applyFill="1" applyAlignment="1">
      <alignment horizontal="center"/>
      <protection/>
    </xf>
    <xf numFmtId="164" fontId="3" fillId="2" borderId="0" xfId="28" applyNumberFormat="1" applyFont="1" applyFill="1" applyAlignment="1">
      <alignment horizontal="center"/>
      <protection/>
    </xf>
    <xf numFmtId="165" fontId="3" fillId="2" borderId="0" xfId="28" applyFont="1" applyFill="1" applyAlignment="1">
      <alignment horizontal="left"/>
      <protection/>
    </xf>
    <xf numFmtId="170" fontId="3" fillId="2" borderId="43" xfId="28" applyNumberFormat="1" applyFont="1" applyFill="1" applyBorder="1">
      <alignment/>
      <protection/>
    </xf>
    <xf numFmtId="164" fontId="3" fillId="2" borderId="0" xfId="28" applyNumberFormat="1" applyFont="1" applyFill="1" applyBorder="1" applyAlignment="1">
      <alignment horizontal="left"/>
      <protection/>
    </xf>
    <xf numFmtId="165" fontId="3" fillId="2" borderId="0" xfId="28" applyFont="1" applyFill="1" applyAlignment="1" quotePrefix="1">
      <alignment horizontal="left"/>
      <protection/>
    </xf>
    <xf numFmtId="165" fontId="3" fillId="2" borderId="0" xfId="28" applyFont="1" applyFill="1" applyBorder="1" applyAlignment="1">
      <alignment horizontal="left"/>
      <protection/>
    </xf>
    <xf numFmtId="164" fontId="2" fillId="2" borderId="0" xfId="28" applyNumberFormat="1" applyFont="1" applyFill="1" applyBorder="1" applyAlignment="1">
      <alignment horizontal="left"/>
      <protection/>
    </xf>
    <xf numFmtId="171" fontId="13" fillId="2" borderId="0" xfId="28" applyNumberFormat="1" applyFont="1" applyFill="1" applyBorder="1">
      <alignment/>
      <protection/>
    </xf>
    <xf numFmtId="165" fontId="13" fillId="2" borderId="0" xfId="28" applyFont="1" applyFill="1">
      <alignment/>
      <protection/>
    </xf>
    <xf numFmtId="170" fontId="13" fillId="2" borderId="0" xfId="28" applyNumberFormat="1" applyFont="1" applyFill="1">
      <alignment/>
      <protection/>
    </xf>
    <xf numFmtId="165" fontId="2" fillId="2" borderId="7" xfId="28" applyFont="1" applyFill="1" applyBorder="1" applyAlignment="1">
      <alignment horizontal="left"/>
      <protection/>
    </xf>
    <xf numFmtId="170" fontId="3" fillId="2" borderId="0" xfId="28" applyNumberFormat="1" applyFont="1" applyFill="1" applyBorder="1" applyAlignment="1">
      <alignment horizontal="center"/>
      <protection/>
    </xf>
    <xf numFmtId="165" fontId="5" fillId="2" borderId="0" xfId="28" applyFont="1" applyFill="1" applyAlignment="1">
      <alignment horizontal="left"/>
      <protection/>
    </xf>
    <xf numFmtId="165" fontId="2" fillId="2" borderId="0" xfId="28" applyFont="1" applyFill="1" applyBorder="1" applyAlignment="1">
      <alignment horizontal="left"/>
      <protection/>
    </xf>
    <xf numFmtId="170" fontId="15" fillId="2" borderId="0" xfId="28" applyNumberFormat="1" applyFont="1" applyFill="1" applyBorder="1" applyAlignment="1">
      <alignment horizontal="left"/>
      <protection/>
    </xf>
    <xf numFmtId="165" fontId="3" fillId="2" borderId="0" xfId="28" applyFont="1" applyFill="1" applyBorder="1">
      <alignment/>
      <protection/>
    </xf>
    <xf numFmtId="164" fontId="3" fillId="2" borderId="0" xfId="28" applyNumberFormat="1" applyFont="1" applyFill="1" applyBorder="1" applyAlignment="1">
      <alignment horizontal="center"/>
      <protection/>
    </xf>
    <xf numFmtId="2" fontId="3" fillId="0" borderId="0" xfId="28" applyNumberFormat="1" applyFont="1" applyBorder="1" applyAlignment="1">
      <alignment horizontal="right"/>
      <protection/>
    </xf>
    <xf numFmtId="165" fontId="3" fillId="2" borderId="44" xfId="28" applyFont="1" applyFill="1" applyBorder="1" applyAlignment="1" quotePrefix="1">
      <alignment horizontal="left"/>
      <protection/>
    </xf>
    <xf numFmtId="165" fontId="3" fillId="2" borderId="45" xfId="28" applyFont="1" applyFill="1" applyBorder="1" applyAlignment="1">
      <alignment horizontal="centerContinuous" vertical="center" wrapText="1"/>
      <protection/>
    </xf>
    <xf numFmtId="171" fontId="3" fillId="2" borderId="45" xfId="28" applyNumberFormat="1" applyFont="1" applyFill="1" applyBorder="1" applyAlignment="1">
      <alignment horizontal="centerContinuous" vertical="center" wrapText="1"/>
      <protection/>
    </xf>
    <xf numFmtId="170" fontId="3" fillId="2" borderId="46" xfId="28" applyNumberFormat="1" applyFont="1" applyFill="1" applyBorder="1" applyAlignment="1">
      <alignment horizontal="centerContinuous" vertical="center" wrapText="1"/>
      <protection/>
    </xf>
    <xf numFmtId="165" fontId="3" fillId="2" borderId="45" xfId="28" applyFont="1" applyFill="1" applyBorder="1" applyAlignment="1">
      <alignment horizontal="centerContinuous"/>
      <protection/>
    </xf>
    <xf numFmtId="170" fontId="3" fillId="2" borderId="46" xfId="28" applyNumberFormat="1" applyFont="1" applyFill="1" applyBorder="1" applyAlignment="1">
      <alignment horizontal="centerContinuous"/>
      <protection/>
    </xf>
    <xf numFmtId="165" fontId="3" fillId="2" borderId="45" xfId="28" applyFont="1" applyFill="1" applyBorder="1" applyAlignment="1" quotePrefix="1">
      <alignment horizontal="centerContinuous"/>
      <protection/>
    </xf>
    <xf numFmtId="170" fontId="3" fillId="2" borderId="45" xfId="28" applyNumberFormat="1" applyFont="1" applyFill="1" applyBorder="1" applyAlignment="1">
      <alignment horizontal="centerContinuous"/>
      <protection/>
    </xf>
    <xf numFmtId="165" fontId="3" fillId="2" borderId="47" xfId="28" applyFont="1" applyFill="1" applyBorder="1" applyAlignment="1">
      <alignment horizontal="centerContinuous"/>
      <protection/>
    </xf>
    <xf numFmtId="165" fontId="3" fillId="2" borderId="47" xfId="28" applyFont="1" applyFill="1" applyBorder="1" applyAlignment="1" quotePrefix="1">
      <alignment horizontal="centerContinuous"/>
      <protection/>
    </xf>
    <xf numFmtId="170" fontId="3" fillId="2" borderId="48" xfId="28" applyNumberFormat="1" applyFont="1" applyFill="1" applyBorder="1" applyAlignment="1">
      <alignment horizontal="centerContinuous"/>
      <protection/>
    </xf>
    <xf numFmtId="165" fontId="1" fillId="2" borderId="0" xfId="28" applyFont="1" applyFill="1">
      <alignment/>
      <protection/>
    </xf>
    <xf numFmtId="165" fontId="3" fillId="2" borderId="44" xfId="28" applyFont="1" applyFill="1" applyBorder="1" applyAlignment="1">
      <alignment horizontal="left"/>
      <protection/>
    </xf>
    <xf numFmtId="164" fontId="3" fillId="2" borderId="46" xfId="28" applyNumberFormat="1" applyFont="1" applyFill="1" applyBorder="1" applyAlignment="1">
      <alignment horizontal="center"/>
      <protection/>
    </xf>
    <xf numFmtId="171" fontId="3" fillId="2" borderId="44" xfId="28" applyNumberFormat="1" applyFont="1" applyFill="1" applyBorder="1" applyAlignment="1">
      <alignment horizontal="center"/>
      <protection/>
    </xf>
    <xf numFmtId="1" fontId="3" fillId="0" borderId="44" xfId="28" applyNumberFormat="1" applyFont="1" applyBorder="1" applyAlignment="1" applyProtection="1">
      <alignment horizontal="center"/>
      <protection/>
    </xf>
    <xf numFmtId="170" fontId="3" fillId="2" borderId="46" xfId="28" applyNumberFormat="1" applyFont="1" applyFill="1" applyBorder="1" applyAlignment="1">
      <alignment horizontal="center"/>
      <protection/>
    </xf>
    <xf numFmtId="170" fontId="3" fillId="2" borderId="48" xfId="28" applyNumberFormat="1" applyFont="1" applyFill="1" applyBorder="1" applyAlignment="1">
      <alignment horizontal="center"/>
      <protection/>
    </xf>
    <xf numFmtId="165" fontId="3" fillId="2" borderId="49" xfId="28" applyFont="1" applyFill="1" applyBorder="1" applyAlignment="1">
      <alignment horizontal="left"/>
      <protection/>
    </xf>
    <xf numFmtId="164" fontId="3" fillId="2" borderId="50" xfId="28" applyNumberFormat="1" applyFont="1" applyFill="1" applyBorder="1" applyAlignment="1">
      <alignment horizontal="center"/>
      <protection/>
    </xf>
    <xf numFmtId="171" fontId="3" fillId="2" borderId="49" xfId="28" applyNumberFormat="1" applyFont="1" applyFill="1" applyBorder="1" applyAlignment="1">
      <alignment horizontal="center"/>
      <protection/>
    </xf>
    <xf numFmtId="1" fontId="3" fillId="2" borderId="50" xfId="28" applyNumberFormat="1" applyFont="1" applyFill="1" applyBorder="1" applyAlignment="1">
      <alignment horizontal="center"/>
      <protection/>
    </xf>
    <xf numFmtId="171" fontId="3" fillId="2" borderId="51" xfId="28" applyNumberFormat="1" applyFont="1" applyFill="1" applyBorder="1" applyAlignment="1">
      <alignment horizontal="center"/>
      <protection/>
    </xf>
    <xf numFmtId="165" fontId="1" fillId="2" borderId="0" xfId="28" applyFont="1" applyFill="1" applyBorder="1">
      <alignment/>
      <protection/>
    </xf>
    <xf numFmtId="165" fontId="3" fillId="2" borderId="52" xfId="28" applyFont="1" applyFill="1" applyBorder="1" applyAlignment="1">
      <alignment horizontal="left"/>
      <protection/>
    </xf>
    <xf numFmtId="164" fontId="3" fillId="2" borderId="53" xfId="28" applyNumberFormat="1" applyFont="1" applyFill="1" applyBorder="1" applyAlignment="1" applyProtection="1">
      <alignment horizontal="center"/>
      <protection/>
    </xf>
    <xf numFmtId="171" fontId="3" fillId="2" borderId="52" xfId="28" applyNumberFormat="1" applyFont="1" applyFill="1" applyBorder="1" applyAlignment="1">
      <alignment horizontal="center"/>
      <protection/>
    </xf>
    <xf numFmtId="165" fontId="3" fillId="2" borderId="53" xfId="28" applyFont="1" applyFill="1" applyBorder="1" applyAlignment="1">
      <alignment horizontal="center"/>
      <protection/>
    </xf>
    <xf numFmtId="170" fontId="3" fillId="2" borderId="53" xfId="28" applyNumberFormat="1" applyFont="1" applyFill="1" applyBorder="1" applyAlignment="1" applyProtection="1">
      <alignment horizontal="center"/>
      <protection/>
    </xf>
    <xf numFmtId="170" fontId="3" fillId="2" borderId="53" xfId="28" applyNumberFormat="1" applyFont="1" applyFill="1" applyBorder="1" applyAlignment="1">
      <alignment horizontal="center"/>
      <protection/>
    </xf>
    <xf numFmtId="170" fontId="3" fillId="2" borderId="0" xfId="28" applyNumberFormat="1" applyFont="1" applyFill="1" applyBorder="1" applyAlignment="1" applyProtection="1">
      <alignment horizontal="center"/>
      <protection/>
    </xf>
    <xf numFmtId="164" fontId="3" fillId="2" borderId="52" xfId="28" applyNumberFormat="1" applyFont="1" applyFill="1" applyBorder="1" applyAlignment="1" applyProtection="1">
      <alignment horizontal="center"/>
      <protection/>
    </xf>
    <xf numFmtId="164" fontId="3" fillId="2" borderId="53" xfId="28" applyNumberFormat="1" applyFont="1" applyFill="1" applyBorder="1" applyAlignment="1">
      <alignment horizontal="center"/>
      <protection/>
    </xf>
    <xf numFmtId="170" fontId="3" fillId="2" borderId="31" xfId="28" applyNumberFormat="1" applyFont="1" applyFill="1" applyBorder="1" applyAlignment="1" applyProtection="1">
      <alignment horizontal="center"/>
      <protection/>
    </xf>
    <xf numFmtId="170" fontId="17" fillId="2" borderId="43" xfId="28" applyNumberFormat="1" applyFont="1" applyFill="1" applyBorder="1" applyAlignment="1" applyProtection="1">
      <alignment horizontal="center"/>
      <protection/>
    </xf>
    <xf numFmtId="170" fontId="3" fillId="2" borderId="43" xfId="28" applyNumberFormat="1" applyFont="1" applyFill="1" applyBorder="1" applyAlignment="1" applyProtection="1">
      <alignment horizontal="center"/>
      <protection/>
    </xf>
    <xf numFmtId="165" fontId="5" fillId="2" borderId="54" xfId="28" applyFont="1" applyFill="1" applyBorder="1" applyAlignment="1">
      <alignment horizontal="left"/>
      <protection/>
    </xf>
    <xf numFmtId="164" fontId="5" fillId="2" borderId="55" xfId="28" applyNumberFormat="1" applyFont="1" applyFill="1" applyBorder="1" applyAlignment="1" applyProtection="1">
      <alignment horizontal="center"/>
      <protection/>
    </xf>
    <xf numFmtId="171" fontId="5" fillId="2" borderId="54" xfId="28" applyNumberFormat="1" applyFont="1" applyFill="1" applyBorder="1" applyAlignment="1">
      <alignment horizontal="center"/>
      <protection/>
    </xf>
    <xf numFmtId="165" fontId="5" fillId="2" borderId="55" xfId="28" applyFont="1" applyFill="1" applyBorder="1" applyAlignment="1">
      <alignment horizontal="center"/>
      <protection/>
    </xf>
    <xf numFmtId="170" fontId="5" fillId="2" borderId="55" xfId="28" applyNumberFormat="1" applyFont="1" applyFill="1" applyBorder="1" applyAlignment="1" applyProtection="1">
      <alignment horizontal="center"/>
      <protection/>
    </xf>
    <xf numFmtId="170" fontId="5" fillId="2" borderId="55" xfId="28" applyNumberFormat="1" applyFont="1" applyFill="1" applyBorder="1" applyAlignment="1">
      <alignment horizontal="center"/>
      <protection/>
    </xf>
    <xf numFmtId="164" fontId="5" fillId="2" borderId="55" xfId="28" applyNumberFormat="1" applyFont="1" applyFill="1" applyBorder="1" applyAlignment="1">
      <alignment horizontal="center"/>
      <protection/>
    </xf>
    <xf numFmtId="170" fontId="5" fillId="2" borderId="56" xfId="28" applyNumberFormat="1" applyFont="1" applyFill="1" applyBorder="1" applyAlignment="1" applyProtection="1">
      <alignment horizontal="center"/>
      <protection/>
    </xf>
    <xf numFmtId="2" fontId="3" fillId="2" borderId="57" xfId="28" applyNumberFormat="1" applyFont="1" applyFill="1" applyBorder="1" applyAlignment="1">
      <alignment horizontal="left"/>
      <protection/>
    </xf>
    <xf numFmtId="164" fontId="3" fillId="2" borderId="58" xfId="28" applyNumberFormat="1" applyFont="1" applyFill="1" applyBorder="1" applyAlignment="1" applyProtection="1">
      <alignment horizontal="center"/>
      <protection/>
    </xf>
    <xf numFmtId="171" fontId="3" fillId="2" borderId="57" xfId="28" applyNumberFormat="1" applyFont="1" applyFill="1" applyBorder="1" applyAlignment="1">
      <alignment horizontal="center"/>
      <protection/>
    </xf>
    <xf numFmtId="165" fontId="3" fillId="2" borderId="58" xfId="28" applyFont="1" applyFill="1" applyBorder="1" applyAlignment="1">
      <alignment horizontal="center"/>
      <protection/>
    </xf>
    <xf numFmtId="170" fontId="3" fillId="2" borderId="58" xfId="28" applyNumberFormat="1" applyFont="1" applyFill="1" applyBorder="1" applyAlignment="1" applyProtection="1">
      <alignment horizontal="center"/>
      <protection/>
    </xf>
    <xf numFmtId="170" fontId="3" fillId="2" borderId="58" xfId="28" applyNumberFormat="1" applyFont="1" applyFill="1" applyBorder="1" applyAlignment="1">
      <alignment horizontal="center"/>
      <protection/>
    </xf>
    <xf numFmtId="164" fontId="3" fillId="2" borderId="58" xfId="28" applyNumberFormat="1" applyFont="1" applyFill="1" applyBorder="1" applyAlignment="1">
      <alignment horizontal="center"/>
      <protection/>
    </xf>
    <xf numFmtId="170" fontId="3" fillId="2" borderId="59" xfId="28" applyNumberFormat="1" applyFont="1" applyFill="1" applyBorder="1" applyAlignment="1" applyProtection="1">
      <alignment horizontal="center"/>
      <protection/>
    </xf>
    <xf numFmtId="2" fontId="3" fillId="2" borderId="60" xfId="28" applyNumberFormat="1" applyFont="1" applyFill="1" applyBorder="1" applyAlignment="1">
      <alignment/>
      <protection/>
    </xf>
    <xf numFmtId="165" fontId="3" fillId="2" borderId="61" xfId="28" applyFont="1" applyFill="1" applyBorder="1" applyAlignment="1">
      <alignment horizontal="center"/>
      <protection/>
    </xf>
    <xf numFmtId="164" fontId="3" fillId="2" borderId="62" xfId="28" applyNumberFormat="1" applyFont="1" applyFill="1" applyBorder="1" applyAlignment="1" applyProtection="1">
      <alignment horizontal="center"/>
      <protection/>
    </xf>
    <xf numFmtId="171" fontId="3" fillId="2" borderId="61" xfId="28" applyNumberFormat="1" applyFont="1" applyFill="1" applyBorder="1" applyAlignment="1">
      <alignment horizontal="center"/>
      <protection/>
    </xf>
    <xf numFmtId="165" fontId="3" fillId="2" borderId="62" xfId="28" applyFont="1" applyFill="1" applyBorder="1" applyAlignment="1">
      <alignment horizontal="center"/>
      <protection/>
    </xf>
    <xf numFmtId="170" fontId="3" fillId="2" borderId="62" xfId="28" applyNumberFormat="1" applyFont="1" applyFill="1" applyBorder="1" applyAlignment="1" applyProtection="1">
      <alignment horizontal="center"/>
      <protection/>
    </xf>
    <xf numFmtId="170" fontId="3" fillId="2" borderId="62" xfId="28" applyNumberFormat="1" applyFont="1" applyFill="1" applyBorder="1" applyAlignment="1">
      <alignment horizontal="center"/>
      <protection/>
    </xf>
    <xf numFmtId="164" fontId="3" fillId="2" borderId="62" xfId="28" applyNumberFormat="1" applyFont="1" applyFill="1" applyBorder="1" applyAlignment="1">
      <alignment horizontal="center"/>
      <protection/>
    </xf>
    <xf numFmtId="170" fontId="3" fillId="2" borderId="63" xfId="28" applyNumberFormat="1" applyFont="1" applyFill="1" applyBorder="1" applyAlignment="1" applyProtection="1">
      <alignment horizontal="center"/>
      <protection/>
    </xf>
    <xf numFmtId="165" fontId="3" fillId="2" borderId="52" xfId="28" applyFont="1" applyFill="1" applyBorder="1" applyAlignment="1" quotePrefix="1">
      <alignment horizontal="left"/>
      <protection/>
    </xf>
    <xf numFmtId="164" fontId="3" fillId="2" borderId="46" xfId="28" applyNumberFormat="1" applyFont="1" applyFill="1" applyBorder="1" applyAlignment="1" applyProtection="1">
      <alignment horizontal="center"/>
      <protection/>
    </xf>
    <xf numFmtId="171" fontId="3" fillId="2" borderId="46" xfId="28" applyNumberFormat="1" applyFont="1" applyFill="1" applyBorder="1" applyAlignment="1" applyProtection="1">
      <alignment horizontal="center"/>
      <protection/>
    </xf>
    <xf numFmtId="167" fontId="3" fillId="2" borderId="46" xfId="28" applyNumberFormat="1" applyFont="1" applyFill="1" applyBorder="1" applyAlignment="1" applyProtection="1">
      <alignment horizontal="center"/>
      <protection/>
    </xf>
    <xf numFmtId="170" fontId="3" fillId="2" borderId="46" xfId="28" applyNumberFormat="1" applyFont="1" applyFill="1" applyBorder="1" applyAlignment="1" applyProtection="1">
      <alignment horizontal="center"/>
      <protection/>
    </xf>
    <xf numFmtId="170" fontId="3" fillId="2" borderId="48" xfId="28" applyNumberFormat="1" applyFont="1" applyFill="1" applyBorder="1" applyAlignment="1" applyProtection="1">
      <alignment horizontal="center"/>
      <protection/>
    </xf>
    <xf numFmtId="171" fontId="3" fillId="2" borderId="53" xfId="28" applyNumberFormat="1" applyFont="1" applyFill="1" applyBorder="1" applyAlignment="1" applyProtection="1">
      <alignment horizontal="center"/>
      <protection/>
    </xf>
    <xf numFmtId="167" fontId="3" fillId="2" borderId="53" xfId="28" applyNumberFormat="1" applyFont="1" applyFill="1" applyBorder="1" applyAlignment="1" applyProtection="1">
      <alignment horizontal="center"/>
      <protection/>
    </xf>
    <xf numFmtId="164" fontId="3" fillId="2" borderId="50" xfId="28" applyNumberFormat="1" applyFont="1" applyFill="1" applyBorder="1" applyAlignment="1" applyProtection="1">
      <alignment horizontal="center"/>
      <protection/>
    </xf>
    <xf numFmtId="171" fontId="3" fillId="2" borderId="50" xfId="28" applyNumberFormat="1" applyFont="1" applyFill="1" applyBorder="1" applyAlignment="1" applyProtection="1">
      <alignment horizontal="center"/>
      <protection/>
    </xf>
    <xf numFmtId="167" fontId="3" fillId="2" borderId="50" xfId="28" applyNumberFormat="1" applyFont="1" applyFill="1" applyBorder="1" applyAlignment="1" applyProtection="1">
      <alignment horizontal="center"/>
      <protection/>
    </xf>
    <xf numFmtId="170" fontId="3" fillId="2" borderId="50" xfId="28" applyNumberFormat="1" applyFont="1" applyFill="1" applyBorder="1" applyAlignment="1" applyProtection="1">
      <alignment horizontal="center"/>
      <protection/>
    </xf>
    <xf numFmtId="170" fontId="3" fillId="2" borderId="64" xfId="28" applyNumberFormat="1" applyFont="1" applyFill="1" applyBorder="1" applyAlignment="1" applyProtection="1">
      <alignment horizontal="center"/>
      <protection/>
    </xf>
    <xf numFmtId="165" fontId="3" fillId="2" borderId="65" xfId="28" applyFont="1" applyFill="1" applyBorder="1">
      <alignment/>
      <protection/>
    </xf>
    <xf numFmtId="171" fontId="3" fillId="2" borderId="45" xfId="28" applyNumberFormat="1" applyFont="1" applyFill="1" applyBorder="1" applyAlignment="1" quotePrefix="1">
      <alignment horizontal="centerContinuous"/>
      <protection/>
    </xf>
    <xf numFmtId="2" fontId="5" fillId="2" borderId="52" xfId="28" applyNumberFormat="1" applyFont="1" applyFill="1" applyBorder="1" applyAlignment="1">
      <alignment horizontal="left"/>
      <protection/>
    </xf>
    <xf numFmtId="164" fontId="5" fillId="2" borderId="53" xfId="28" applyNumberFormat="1" applyFont="1" applyFill="1" applyBorder="1" applyAlignment="1" applyProtection="1">
      <alignment horizontal="center"/>
      <protection/>
    </xf>
    <xf numFmtId="171" fontId="5" fillId="2" borderId="52" xfId="28" applyNumberFormat="1" applyFont="1" applyFill="1" applyBorder="1" applyAlignment="1">
      <alignment horizontal="center"/>
      <protection/>
    </xf>
    <xf numFmtId="165" fontId="5" fillId="2" borderId="53" xfId="28" applyFont="1" applyFill="1" applyBorder="1" applyAlignment="1">
      <alignment horizontal="center"/>
      <protection/>
    </xf>
    <xf numFmtId="170" fontId="5" fillId="2" borderId="53" xfId="28" applyNumberFormat="1" applyFont="1" applyFill="1" applyBorder="1" applyAlignment="1" applyProtection="1">
      <alignment horizontal="center"/>
      <protection/>
    </xf>
    <xf numFmtId="170" fontId="5" fillId="2" borderId="53" xfId="28" applyNumberFormat="1" applyFont="1" applyFill="1" applyBorder="1" applyAlignment="1">
      <alignment horizontal="center"/>
      <protection/>
    </xf>
    <xf numFmtId="164" fontId="5" fillId="2" borderId="53" xfId="28" applyNumberFormat="1" applyFont="1" applyFill="1" applyBorder="1" applyAlignment="1">
      <alignment horizontal="center"/>
      <protection/>
    </xf>
    <xf numFmtId="170" fontId="5" fillId="2" borderId="43" xfId="28" applyNumberFormat="1" applyFont="1" applyFill="1" applyBorder="1" applyAlignment="1" applyProtection="1">
      <alignment horizontal="center"/>
      <protection/>
    </xf>
    <xf numFmtId="2" fontId="5" fillId="2" borderId="52" xfId="28" applyNumberFormat="1" applyFont="1" applyFill="1" applyBorder="1" applyAlignment="1">
      <alignment/>
      <protection/>
    </xf>
    <xf numFmtId="165" fontId="3" fillId="2" borderId="66" xfId="28" applyFont="1" applyFill="1" applyBorder="1" applyAlignment="1">
      <alignment horizontal="center"/>
      <protection/>
    </xf>
    <xf numFmtId="164" fontId="3" fillId="2" borderId="67" xfId="28" applyNumberFormat="1" applyFont="1" applyFill="1" applyBorder="1" applyAlignment="1" applyProtection="1">
      <alignment horizontal="center"/>
      <protection/>
    </xf>
    <xf numFmtId="171" fontId="3" fillId="2" borderId="66" xfId="28" applyNumberFormat="1" applyFont="1" applyFill="1" applyBorder="1" applyAlignment="1">
      <alignment horizontal="center"/>
      <protection/>
    </xf>
    <xf numFmtId="165" fontId="3" fillId="2" borderId="67" xfId="28" applyFont="1" applyFill="1" applyBorder="1" applyAlignment="1">
      <alignment horizontal="center"/>
      <protection/>
    </xf>
    <xf numFmtId="170" fontId="3" fillId="2" borderId="67" xfId="28" applyNumberFormat="1" applyFont="1" applyFill="1" applyBorder="1" applyAlignment="1" applyProtection="1">
      <alignment horizontal="center"/>
      <protection/>
    </xf>
    <xf numFmtId="170" fontId="3" fillId="2" borderId="67" xfId="28" applyNumberFormat="1" applyFont="1" applyFill="1" applyBorder="1" applyAlignment="1">
      <alignment horizontal="center"/>
      <protection/>
    </xf>
    <xf numFmtId="164" fontId="3" fillId="2" borderId="67" xfId="28" applyNumberFormat="1" applyFont="1" applyFill="1" applyBorder="1" applyAlignment="1">
      <alignment horizontal="center"/>
      <protection/>
    </xf>
    <xf numFmtId="170" fontId="3" fillId="2" borderId="68" xfId="28" applyNumberFormat="1" applyFont="1" applyFill="1" applyBorder="1" applyAlignment="1" applyProtection="1">
      <alignment horizontal="center"/>
      <protection/>
    </xf>
    <xf numFmtId="165" fontId="3" fillId="2" borderId="32" xfId="28" applyFont="1" applyFill="1" applyBorder="1">
      <alignment/>
      <protection/>
    </xf>
    <xf numFmtId="165" fontId="3" fillId="2" borderId="69" xfId="28" applyFont="1" applyFill="1" applyBorder="1" applyAlignment="1">
      <alignment horizontal="left"/>
      <protection/>
    </xf>
    <xf numFmtId="164" fontId="3" fillId="2" borderId="70" xfId="28" applyNumberFormat="1" applyFont="1" applyFill="1" applyBorder="1" applyAlignment="1" applyProtection="1">
      <alignment horizontal="center"/>
      <protection/>
    </xf>
    <xf numFmtId="171" fontId="3" fillId="2" borderId="70" xfId="28" applyNumberFormat="1" applyFont="1" applyFill="1" applyBorder="1" applyAlignment="1" applyProtection="1">
      <alignment horizontal="center"/>
      <protection/>
    </xf>
    <xf numFmtId="167" fontId="3" fillId="2" borderId="70" xfId="28" applyNumberFormat="1" applyFont="1" applyFill="1" applyBorder="1" applyAlignment="1" applyProtection="1">
      <alignment horizontal="center"/>
      <protection/>
    </xf>
    <xf numFmtId="170" fontId="3" fillId="2" borderId="70" xfId="28" applyNumberFormat="1" applyFont="1" applyFill="1" applyBorder="1" applyAlignment="1" applyProtection="1">
      <alignment horizontal="center"/>
      <protection/>
    </xf>
    <xf numFmtId="170" fontId="3" fillId="2" borderId="71" xfId="28" applyNumberFormat="1" applyFont="1" applyFill="1" applyBorder="1" applyAlignment="1" applyProtection="1">
      <alignment horizontal="center"/>
      <protection/>
    </xf>
    <xf numFmtId="170" fontId="3" fillId="2" borderId="0" xfId="28" applyNumberFormat="1" applyFont="1" applyFill="1" applyProtection="1">
      <alignment/>
      <protection/>
    </xf>
    <xf numFmtId="165" fontId="18" fillId="2" borderId="27" xfId="28" applyFont="1" applyFill="1" applyBorder="1">
      <alignment/>
      <protection/>
    </xf>
    <xf numFmtId="165" fontId="18" fillId="2" borderId="41" xfId="28" applyFont="1" applyFill="1" applyBorder="1">
      <alignment/>
      <protection/>
    </xf>
    <xf numFmtId="171" fontId="18" fillId="2" borderId="41" xfId="28" applyNumberFormat="1" applyFont="1" applyFill="1" applyBorder="1">
      <alignment/>
      <protection/>
    </xf>
    <xf numFmtId="165" fontId="18" fillId="2" borderId="41" xfId="28" applyFont="1" applyFill="1" applyBorder="1" applyAlignment="1">
      <alignment horizontal="center"/>
      <protection/>
    </xf>
    <xf numFmtId="165" fontId="18" fillId="2" borderId="42" xfId="28" applyFont="1" applyFill="1" applyBorder="1">
      <alignment/>
      <protection/>
    </xf>
    <xf numFmtId="165" fontId="18" fillId="2" borderId="0" xfId="28" applyFont="1" applyFill="1">
      <alignment/>
      <protection/>
    </xf>
    <xf numFmtId="165" fontId="18" fillId="2" borderId="30" xfId="28" applyFont="1" applyFill="1" applyBorder="1">
      <alignment/>
      <protection/>
    </xf>
    <xf numFmtId="171" fontId="18" fillId="2" borderId="0" xfId="28" applyNumberFormat="1" applyFont="1" applyFill="1">
      <alignment/>
      <protection/>
    </xf>
    <xf numFmtId="165" fontId="18" fillId="2" borderId="0" xfId="28" applyFont="1" applyFill="1" applyAlignment="1">
      <alignment horizontal="center"/>
      <protection/>
    </xf>
    <xf numFmtId="165" fontId="18" fillId="2" borderId="0" xfId="28" applyFont="1" applyFill="1" applyBorder="1">
      <alignment/>
      <protection/>
    </xf>
    <xf numFmtId="165" fontId="18" fillId="2" borderId="0" xfId="28" applyFont="1" applyFill="1" applyBorder="1" applyAlignment="1">
      <alignment horizontal="left"/>
      <protection/>
    </xf>
    <xf numFmtId="165" fontId="18" fillId="2" borderId="43" xfId="28" applyFont="1" applyFill="1" applyBorder="1">
      <alignment/>
      <protection/>
    </xf>
    <xf numFmtId="171" fontId="18" fillId="2" borderId="0" xfId="28" applyNumberFormat="1" applyFont="1" applyFill="1" applyBorder="1">
      <alignment/>
      <protection/>
    </xf>
    <xf numFmtId="165" fontId="18" fillId="2" borderId="31" xfId="28" applyFont="1" applyFill="1" applyBorder="1">
      <alignment/>
      <protection/>
    </xf>
    <xf numFmtId="165" fontId="18" fillId="2" borderId="0" xfId="28" applyFont="1" applyFill="1" applyBorder="1" applyAlignment="1" quotePrefix="1">
      <alignment horizontal="left"/>
      <protection/>
    </xf>
    <xf numFmtId="165" fontId="18" fillId="2" borderId="0" xfId="28" applyFont="1" applyFill="1" applyBorder="1" applyAlignment="1">
      <alignment horizontal="center"/>
      <protection/>
    </xf>
    <xf numFmtId="165" fontId="19" fillId="2" borderId="0" xfId="28" applyFont="1" applyFill="1" applyBorder="1" applyAlignment="1">
      <alignment horizontal="left"/>
      <protection/>
    </xf>
    <xf numFmtId="165" fontId="19" fillId="2" borderId="43" xfId="28" applyFont="1" applyFill="1" applyBorder="1" applyAlignment="1">
      <alignment horizontal="left"/>
      <protection/>
    </xf>
    <xf numFmtId="165" fontId="18" fillId="2" borderId="36" xfId="28" applyFont="1" applyFill="1" applyBorder="1">
      <alignment/>
      <protection/>
    </xf>
    <xf numFmtId="170" fontId="3" fillId="2" borderId="72" xfId="28" applyNumberFormat="1" applyFont="1" applyFill="1" applyBorder="1" applyAlignment="1">
      <alignment horizontal="centerContinuous"/>
      <protection/>
    </xf>
    <xf numFmtId="165" fontId="18" fillId="2" borderId="73" xfId="28" applyFont="1" applyFill="1" applyBorder="1" applyAlignment="1">
      <alignment horizontal="centerContinuous"/>
      <protection/>
    </xf>
    <xf numFmtId="171" fontId="18" fillId="2" borderId="73" xfId="28" applyNumberFormat="1" applyFont="1" applyFill="1" applyBorder="1" applyAlignment="1">
      <alignment horizontal="centerContinuous"/>
      <protection/>
    </xf>
    <xf numFmtId="165" fontId="18" fillId="2" borderId="74" xfId="28" applyFont="1" applyFill="1" applyBorder="1" applyAlignment="1">
      <alignment horizontal="centerContinuous"/>
      <protection/>
    </xf>
    <xf numFmtId="165" fontId="18" fillId="2" borderId="34" xfId="28" applyFont="1" applyFill="1" applyBorder="1">
      <alignment/>
      <protection/>
    </xf>
    <xf numFmtId="165" fontId="3" fillId="2" borderId="75" xfId="28" applyFont="1" applyFill="1" applyBorder="1" applyAlignment="1">
      <alignment horizontal="center"/>
      <protection/>
    </xf>
    <xf numFmtId="1" fontId="3" fillId="0" borderId="75" xfId="28" applyNumberFormat="1" applyFont="1" applyBorder="1" applyAlignment="1" applyProtection="1">
      <alignment horizontal="center"/>
      <protection/>
    </xf>
    <xf numFmtId="171" fontId="3" fillId="2" borderId="75" xfId="28" applyNumberFormat="1" applyFont="1" applyFill="1" applyBorder="1" applyAlignment="1">
      <alignment horizontal="center"/>
      <protection/>
    </xf>
    <xf numFmtId="1" fontId="3" fillId="0" borderId="76" xfId="28" applyNumberFormat="1" applyFont="1" applyBorder="1" applyAlignment="1" applyProtection="1">
      <alignment horizontal="center"/>
      <protection/>
    </xf>
    <xf numFmtId="165" fontId="3" fillId="2" borderId="76" xfId="28" applyFont="1" applyFill="1" applyBorder="1" applyAlignment="1">
      <alignment horizontal="center"/>
      <protection/>
    </xf>
    <xf numFmtId="1" fontId="3" fillId="2" borderId="75" xfId="28" applyNumberFormat="1" applyFont="1" applyFill="1" applyBorder="1" applyAlignment="1">
      <alignment horizontal="center"/>
      <protection/>
    </xf>
    <xf numFmtId="165" fontId="3" fillId="2" borderId="77" xfId="28" applyFont="1" applyFill="1" applyBorder="1" applyAlignment="1">
      <alignment horizontal="center"/>
      <protection/>
    </xf>
    <xf numFmtId="165" fontId="3" fillId="2" borderId="42" xfId="28" applyFont="1" applyFill="1" applyBorder="1" applyAlignment="1">
      <alignment horizontal="center"/>
      <protection/>
    </xf>
    <xf numFmtId="165" fontId="3" fillId="2" borderId="12" xfId="28" applyFont="1" applyFill="1" applyBorder="1">
      <alignment/>
      <protection/>
    </xf>
    <xf numFmtId="165" fontId="3" fillId="2" borderId="78" xfId="28" applyFont="1" applyFill="1" applyBorder="1" applyAlignment="1">
      <alignment horizontal="center"/>
      <protection/>
    </xf>
    <xf numFmtId="171" fontId="3" fillId="2" borderId="79" xfId="28" applyNumberFormat="1" applyFont="1" applyFill="1" applyBorder="1" applyAlignment="1">
      <alignment horizontal="center"/>
      <protection/>
    </xf>
    <xf numFmtId="1" fontId="3" fillId="2" borderId="78" xfId="28" applyNumberFormat="1" applyFont="1" applyFill="1" applyBorder="1" applyAlignment="1">
      <alignment horizontal="center"/>
      <protection/>
    </xf>
    <xf numFmtId="171" fontId="3" fillId="2" borderId="80" xfId="28" applyNumberFormat="1" applyFont="1" applyFill="1" applyBorder="1" applyAlignment="1">
      <alignment horizontal="center"/>
      <protection/>
    </xf>
    <xf numFmtId="165" fontId="3" fillId="2" borderId="43" xfId="28" applyFont="1" applyFill="1" applyBorder="1" applyAlignment="1">
      <alignment horizontal="center"/>
      <protection/>
    </xf>
    <xf numFmtId="165" fontId="3" fillId="2" borderId="14" xfId="28" applyFont="1" applyFill="1" applyBorder="1" applyAlignment="1">
      <alignment horizontal="left"/>
      <protection/>
    </xf>
    <xf numFmtId="168" fontId="3" fillId="2" borderId="0" xfId="28" applyNumberFormat="1" applyFont="1" applyFill="1" applyBorder="1" applyAlignment="1" applyProtection="1">
      <alignment horizontal="center"/>
      <protection/>
    </xf>
    <xf numFmtId="168" fontId="3" fillId="2" borderId="14" xfId="28" applyNumberFormat="1" applyFont="1" applyFill="1" applyBorder="1" applyAlignment="1" applyProtection="1">
      <alignment horizontal="center"/>
      <protection/>
    </xf>
    <xf numFmtId="168" fontId="3" fillId="2" borderId="81" xfId="28" applyNumberFormat="1" applyFont="1" applyFill="1" applyBorder="1" applyAlignment="1" applyProtection="1">
      <alignment horizontal="center"/>
      <protection/>
    </xf>
    <xf numFmtId="170" fontId="3" fillId="2" borderId="82" xfId="28" applyNumberFormat="1" applyFont="1" applyFill="1" applyBorder="1" applyAlignment="1" applyProtection="1">
      <alignment horizontal="center"/>
      <protection/>
    </xf>
    <xf numFmtId="167" fontId="3" fillId="2" borderId="42" xfId="28" applyNumberFormat="1" applyFont="1" applyFill="1" applyBorder="1" applyProtection="1">
      <alignment/>
      <protection/>
    </xf>
    <xf numFmtId="168" fontId="3" fillId="2" borderId="0" xfId="28" applyNumberFormat="1" applyFont="1" applyFill="1" applyAlignment="1" applyProtection="1">
      <alignment horizontal="center"/>
      <protection/>
    </xf>
    <xf numFmtId="167" fontId="3" fillId="2" borderId="43" xfId="28" applyNumberFormat="1" applyFont="1" applyFill="1" applyBorder="1" applyProtection="1">
      <alignment/>
      <protection/>
    </xf>
    <xf numFmtId="165" fontId="3" fillId="2" borderId="14" xfId="28" applyFont="1" applyFill="1" applyBorder="1" applyAlignment="1" quotePrefix="1">
      <alignment horizontal="left"/>
      <protection/>
    </xf>
    <xf numFmtId="165" fontId="3" fillId="2" borderId="83" xfId="28" applyFont="1" applyFill="1" applyBorder="1" applyAlignment="1" quotePrefix="1">
      <alignment horizontal="left"/>
      <protection/>
    </xf>
    <xf numFmtId="170" fontId="3" fillId="2" borderId="84" xfId="28" applyNumberFormat="1" applyFont="1" applyFill="1" applyBorder="1" applyAlignment="1" applyProtection="1">
      <alignment horizontal="center"/>
      <protection/>
    </xf>
    <xf numFmtId="167" fontId="3" fillId="2" borderId="84" xfId="28" applyNumberFormat="1" applyFont="1" applyFill="1" applyBorder="1" applyAlignment="1" applyProtection="1">
      <alignment horizontal="center"/>
      <protection/>
    </xf>
    <xf numFmtId="171" fontId="3" fillId="2" borderId="84" xfId="28" applyNumberFormat="1" applyFont="1" applyFill="1" applyBorder="1" applyAlignment="1" applyProtection="1">
      <alignment horizontal="center"/>
      <protection/>
    </xf>
    <xf numFmtId="168" fontId="3" fillId="2" borderId="85" xfId="28" applyNumberFormat="1" applyFont="1" applyFill="1" applyBorder="1" applyAlignment="1" applyProtection="1">
      <alignment horizontal="center"/>
      <protection/>
    </xf>
    <xf numFmtId="168" fontId="3" fillId="2" borderId="99" xfId="28" applyNumberFormat="1" applyFont="1" applyFill="1" applyBorder="1" applyAlignment="1" applyProtection="1">
      <alignment horizontal="center"/>
      <protection/>
    </xf>
    <xf numFmtId="170" fontId="3" fillId="2" borderId="87" xfId="28" applyNumberFormat="1" applyFont="1" applyFill="1" applyBorder="1" applyAlignment="1" applyProtection="1">
      <alignment horizontal="center"/>
      <protection/>
    </xf>
    <xf numFmtId="167" fontId="3" fillId="2" borderId="88" xfId="28" applyNumberFormat="1" applyFont="1" applyFill="1" applyBorder="1" applyProtection="1">
      <alignment/>
      <protection/>
    </xf>
    <xf numFmtId="165" fontId="3" fillId="2" borderId="89" xfId="28" applyFont="1" applyFill="1" applyBorder="1" applyAlignment="1" quotePrefix="1">
      <alignment horizontal="left"/>
      <protection/>
    </xf>
    <xf numFmtId="168" fontId="3" fillId="2" borderId="45" xfId="28" applyNumberFormat="1" applyFont="1" applyFill="1" applyBorder="1" applyAlignment="1" applyProtection="1">
      <alignment horizontal="center"/>
      <protection/>
    </xf>
    <xf numFmtId="168" fontId="3" fillId="2" borderId="44" xfId="28" applyNumberFormat="1" applyFont="1" applyFill="1" applyBorder="1" applyAlignment="1" applyProtection="1">
      <alignment horizontal="center"/>
      <protection/>
    </xf>
    <xf numFmtId="170" fontId="3" fillId="2" borderId="91" xfId="28" applyNumberFormat="1" applyFont="1" applyFill="1" applyBorder="1" applyAlignment="1" applyProtection="1">
      <alignment horizontal="center"/>
      <protection/>
    </xf>
    <xf numFmtId="167" fontId="3" fillId="2" borderId="92" xfId="28" applyNumberFormat="1" applyFont="1" applyFill="1" applyBorder="1" applyProtection="1">
      <alignment/>
      <protection/>
    </xf>
    <xf numFmtId="165" fontId="3" fillId="2" borderId="93" xfId="28" applyFont="1" applyFill="1" applyBorder="1" applyAlignment="1">
      <alignment horizontal="left"/>
      <protection/>
    </xf>
    <xf numFmtId="170" fontId="3" fillId="2" borderId="94" xfId="28" applyNumberFormat="1" applyFont="1" applyFill="1" applyBorder="1" applyAlignment="1" applyProtection="1">
      <alignment horizontal="center"/>
      <protection/>
    </xf>
    <xf numFmtId="171" fontId="3" fillId="2" borderId="94" xfId="28" applyNumberFormat="1" applyFont="1" applyFill="1" applyBorder="1" applyAlignment="1" applyProtection="1">
      <alignment horizontal="center"/>
      <protection/>
    </xf>
    <xf numFmtId="167" fontId="3" fillId="2" borderId="94" xfId="28" applyNumberFormat="1" applyFont="1" applyFill="1" applyBorder="1" applyAlignment="1" applyProtection="1">
      <alignment horizontal="center"/>
      <protection/>
    </xf>
    <xf numFmtId="168" fontId="3" fillId="2" borderId="95" xfId="28" applyNumberFormat="1" applyFont="1" applyFill="1" applyBorder="1" applyAlignment="1" applyProtection="1">
      <alignment horizontal="center"/>
      <protection/>
    </xf>
    <xf numFmtId="168" fontId="3" fillId="2" borderId="114" xfId="28" applyNumberFormat="1" applyFont="1" applyFill="1" applyBorder="1" applyAlignment="1" applyProtection="1">
      <alignment horizontal="center"/>
      <protection/>
    </xf>
    <xf numFmtId="170" fontId="3" fillId="2" borderId="97" xfId="28" applyNumberFormat="1" applyFont="1" applyFill="1" applyBorder="1" applyAlignment="1" applyProtection="1">
      <alignment horizontal="center"/>
      <protection/>
    </xf>
    <xf numFmtId="167" fontId="3" fillId="2" borderId="98" xfId="28" applyNumberFormat="1" applyFont="1" applyFill="1" applyBorder="1" applyProtection="1">
      <alignment/>
      <protection/>
    </xf>
    <xf numFmtId="165" fontId="3" fillId="2" borderId="100" xfId="28" applyFont="1" applyFill="1" applyBorder="1" applyAlignment="1">
      <alignment horizontal="left"/>
      <protection/>
    </xf>
    <xf numFmtId="170" fontId="3" fillId="2" borderId="101" xfId="28" applyNumberFormat="1" applyFont="1" applyFill="1" applyBorder="1" applyAlignment="1" applyProtection="1">
      <alignment horizontal="center"/>
      <protection/>
    </xf>
    <xf numFmtId="167" fontId="3" fillId="2" borderId="101" xfId="28" applyNumberFormat="1" applyFont="1" applyFill="1" applyBorder="1" applyAlignment="1" applyProtection="1">
      <alignment horizontal="center"/>
      <protection/>
    </xf>
    <xf numFmtId="171" fontId="3" fillId="2" borderId="101" xfId="28" applyNumberFormat="1" applyFont="1" applyFill="1" applyBorder="1" applyAlignment="1" applyProtection="1">
      <alignment horizontal="center"/>
      <protection/>
    </xf>
    <xf numFmtId="168" fontId="3" fillId="2" borderId="1" xfId="28" applyNumberFormat="1" applyFont="1" applyFill="1" applyBorder="1" applyAlignment="1" applyProtection="1">
      <alignment horizontal="center"/>
      <protection/>
    </xf>
    <xf numFmtId="170" fontId="3" fillId="2" borderId="103" xfId="28" applyNumberFormat="1" applyFont="1" applyFill="1" applyBorder="1" applyAlignment="1" applyProtection="1">
      <alignment horizontal="center"/>
      <protection/>
    </xf>
    <xf numFmtId="165" fontId="21" fillId="2" borderId="0" xfId="28" applyFont="1" applyFill="1">
      <alignment/>
      <protection/>
    </xf>
    <xf numFmtId="165" fontId="5" fillId="2" borderId="104" xfId="28" applyFont="1" applyFill="1" applyBorder="1" applyAlignment="1">
      <alignment horizontal="left"/>
      <protection/>
    </xf>
    <xf numFmtId="165" fontId="5" fillId="2" borderId="105" xfId="28" applyFont="1" applyFill="1" applyBorder="1" applyAlignment="1">
      <alignment horizontal="center"/>
      <protection/>
    </xf>
    <xf numFmtId="1" fontId="5" fillId="2" borderId="104" xfId="28" applyNumberFormat="1" applyFont="1" applyFill="1" applyBorder="1" applyAlignment="1">
      <alignment horizontal="center"/>
      <protection/>
    </xf>
    <xf numFmtId="171" fontId="5" fillId="2" borderId="104" xfId="28" applyNumberFormat="1" applyFont="1" applyFill="1" applyBorder="1" applyAlignment="1">
      <alignment horizontal="center"/>
      <protection/>
    </xf>
    <xf numFmtId="2" fontId="5" fillId="2" borderId="104" xfId="28" applyNumberFormat="1" applyFont="1" applyFill="1" applyBorder="1" applyAlignment="1">
      <alignment horizontal="center"/>
      <protection/>
    </xf>
    <xf numFmtId="164" fontId="5" fillId="2" borderId="59" xfId="28" applyNumberFormat="1" applyFont="1" applyFill="1" applyBorder="1" applyAlignment="1">
      <alignment horizontal="center"/>
      <protection/>
    </xf>
    <xf numFmtId="167" fontId="3" fillId="2" borderId="0" xfId="28" applyNumberFormat="1" applyFont="1" applyFill="1" applyBorder="1" applyProtection="1">
      <alignment/>
      <protection/>
    </xf>
    <xf numFmtId="170" fontId="3" fillId="2" borderId="106" xfId="28" applyNumberFormat="1" applyFont="1" applyFill="1" applyBorder="1" applyAlignment="1" applyProtection="1">
      <alignment horizontal="center"/>
      <protection/>
    </xf>
    <xf numFmtId="1" fontId="3" fillId="2" borderId="106" xfId="28" applyNumberFormat="1" applyFont="1" applyFill="1" applyBorder="1" applyAlignment="1" applyProtection="1">
      <alignment horizontal="center"/>
      <protection/>
    </xf>
    <xf numFmtId="171" fontId="3" fillId="2" borderId="106" xfId="28" applyNumberFormat="1" applyFont="1" applyFill="1" applyBorder="1" applyAlignment="1" applyProtection="1">
      <alignment horizontal="center"/>
      <protection/>
    </xf>
    <xf numFmtId="2" fontId="3" fillId="2" borderId="106" xfId="28" applyNumberFormat="1" applyFont="1" applyFill="1" applyBorder="1" applyAlignment="1" applyProtection="1">
      <alignment horizontal="center"/>
      <protection/>
    </xf>
    <xf numFmtId="164" fontId="3" fillId="2" borderId="107" xfId="28" applyNumberFormat="1" applyFont="1" applyFill="1" applyBorder="1" applyAlignment="1" applyProtection="1">
      <alignment horizontal="center"/>
      <protection/>
    </xf>
    <xf numFmtId="165" fontId="3" fillId="2" borderId="29" xfId="28" applyFont="1" applyFill="1" applyBorder="1">
      <alignment/>
      <protection/>
    </xf>
    <xf numFmtId="165" fontId="3" fillId="2" borderId="14" xfId="28" applyFont="1" applyFill="1" applyBorder="1" applyAlignment="1">
      <alignment horizontal="center"/>
      <protection/>
    </xf>
    <xf numFmtId="1" fontId="3" fillId="2" borderId="14" xfId="28" applyNumberFormat="1" applyFont="1" applyFill="1" applyBorder="1" applyAlignment="1">
      <alignment horizontal="center"/>
      <protection/>
    </xf>
    <xf numFmtId="171" fontId="3" fillId="2" borderId="14" xfId="28" applyNumberFormat="1" applyFont="1" applyFill="1" applyBorder="1" applyAlignment="1">
      <alignment horizontal="center"/>
      <protection/>
    </xf>
    <xf numFmtId="2" fontId="3" fillId="2" borderId="14" xfId="28" applyNumberFormat="1" applyFont="1" applyFill="1" applyBorder="1" applyAlignment="1">
      <alignment horizontal="center"/>
      <protection/>
    </xf>
    <xf numFmtId="164" fontId="3" fillId="2" borderId="43" xfId="28" applyNumberFormat="1" applyFont="1" applyFill="1" applyBorder="1" applyAlignment="1">
      <alignment horizontal="center"/>
      <protection/>
    </xf>
    <xf numFmtId="165" fontId="3" fillId="2" borderId="31" xfId="28" applyFont="1" applyFill="1" applyBorder="1">
      <alignment/>
      <protection/>
    </xf>
    <xf numFmtId="165" fontId="18" fillId="2" borderId="108" xfId="28" applyFont="1" applyFill="1" applyBorder="1">
      <alignment/>
      <protection/>
    </xf>
    <xf numFmtId="165" fontId="3" fillId="2" borderId="109" xfId="28" applyFont="1" applyFill="1" applyBorder="1" applyAlignment="1">
      <alignment horizontal="center"/>
      <protection/>
    </xf>
    <xf numFmtId="1" fontId="3" fillId="2" borderId="109" xfId="28" applyNumberFormat="1" applyFont="1" applyFill="1" applyBorder="1" applyAlignment="1">
      <alignment horizontal="center"/>
      <protection/>
    </xf>
    <xf numFmtId="171" fontId="3" fillId="2" borderId="109" xfId="28" applyNumberFormat="1" applyFont="1" applyFill="1" applyBorder="1" applyAlignment="1">
      <alignment horizontal="center"/>
      <protection/>
    </xf>
    <xf numFmtId="2" fontId="3" fillId="2" borderId="109" xfId="28" applyNumberFormat="1" applyFont="1" applyFill="1" applyBorder="1" applyAlignment="1">
      <alignment horizontal="center"/>
      <protection/>
    </xf>
    <xf numFmtId="164" fontId="3" fillId="2" borderId="110" xfId="28" applyNumberFormat="1" applyFont="1" applyFill="1" applyBorder="1" applyAlignment="1">
      <alignment horizontal="center"/>
      <protection/>
    </xf>
    <xf numFmtId="165" fontId="3" fillId="2" borderId="34" xfId="28" applyFont="1" applyFill="1" applyBorder="1">
      <alignment/>
      <protection/>
    </xf>
    <xf numFmtId="165" fontId="18" fillId="2" borderId="32" xfId="28" applyFont="1" applyFill="1" applyBorder="1">
      <alignment/>
      <protection/>
    </xf>
    <xf numFmtId="165" fontId="3" fillId="0" borderId="61" xfId="28" applyFont="1" applyBorder="1" applyAlignment="1">
      <alignment horizontal="left"/>
      <protection/>
    </xf>
    <xf numFmtId="165" fontId="3" fillId="2" borderId="9" xfId="28" applyFont="1" applyFill="1" applyBorder="1" applyAlignment="1">
      <alignment horizontal="center"/>
      <protection/>
    </xf>
    <xf numFmtId="167" fontId="3" fillId="2" borderId="9" xfId="28" applyNumberFormat="1" applyFont="1" applyFill="1" applyBorder="1" applyAlignment="1" applyProtection="1">
      <alignment horizontal="center"/>
      <protection/>
    </xf>
    <xf numFmtId="171" fontId="3" fillId="2" borderId="9" xfId="28" applyNumberFormat="1" applyFont="1" applyFill="1" applyBorder="1" applyAlignment="1" applyProtection="1">
      <alignment horizontal="center"/>
      <protection/>
    </xf>
    <xf numFmtId="170" fontId="3" fillId="2" borderId="111" xfId="28" applyNumberFormat="1" applyFont="1" applyFill="1" applyBorder="1" applyAlignment="1" applyProtection="1">
      <alignment horizontal="center"/>
      <protection/>
    </xf>
    <xf numFmtId="1" fontId="3" fillId="2" borderId="112" xfId="28" applyNumberFormat="1" applyFont="1" applyFill="1" applyBorder="1" applyProtection="1">
      <alignment/>
      <protection/>
    </xf>
    <xf numFmtId="1" fontId="3" fillId="2" borderId="113" xfId="28" applyNumberFormat="1" applyFont="1" applyFill="1" applyBorder="1" applyAlignment="1" applyProtection="1">
      <alignment horizontal="center"/>
      <protection/>
    </xf>
    <xf numFmtId="2" fontId="1" fillId="2" borderId="0" xfId="28" applyNumberFormat="1" applyFont="1" applyFill="1" applyBorder="1" applyAlignment="1">
      <alignment/>
      <protection/>
    </xf>
    <xf numFmtId="165" fontId="3" fillId="2" borderId="0" xfId="28" applyFont="1" applyFill="1" applyBorder="1" applyAlignment="1">
      <alignment horizontal="center"/>
      <protection/>
    </xf>
    <xf numFmtId="1" fontId="3" fillId="2" borderId="0" xfId="28" applyNumberFormat="1" applyFont="1" applyFill="1" applyBorder="1" applyAlignment="1">
      <alignment horizontal="center"/>
      <protection/>
    </xf>
    <xf numFmtId="171" fontId="3" fillId="2" borderId="0" xfId="28" applyNumberFormat="1" applyFont="1" applyFill="1" applyBorder="1" applyAlignment="1">
      <alignment horizontal="center"/>
      <protection/>
    </xf>
    <xf numFmtId="2" fontId="3" fillId="2" borderId="0" xfId="28" applyNumberFormat="1" applyFont="1" applyFill="1" applyBorder="1" applyAlignment="1">
      <alignment horizontal="center"/>
      <protection/>
    </xf>
    <xf numFmtId="1" fontId="3" fillId="2" borderId="0" xfId="28" applyNumberFormat="1" applyFont="1" applyFill="1" applyBorder="1" applyAlignment="1" applyProtection="1">
      <alignment horizontal="center"/>
      <protection/>
    </xf>
    <xf numFmtId="167" fontId="18" fillId="2" borderId="0" xfId="28" applyNumberFormat="1" applyFont="1" applyFill="1" applyProtection="1">
      <alignment/>
      <protection/>
    </xf>
    <xf numFmtId="171" fontId="18" fillId="2" borderId="0" xfId="28" applyNumberFormat="1" applyFont="1" applyFill="1" applyProtection="1">
      <alignment/>
      <protection/>
    </xf>
    <xf numFmtId="167" fontId="18" fillId="2" borderId="0" xfId="28" applyNumberFormat="1" applyFont="1" applyFill="1" applyAlignment="1" applyProtection="1">
      <alignment horizontal="center"/>
      <protection/>
    </xf>
    <xf numFmtId="170" fontId="18" fillId="2" borderId="0" xfId="28" applyNumberFormat="1" applyFont="1" applyFill="1" applyProtection="1">
      <alignment/>
      <protection/>
    </xf>
    <xf numFmtId="165" fontId="3" fillId="2" borderId="27" xfId="29" applyFont="1" applyFill="1" applyBorder="1">
      <alignment/>
      <protection/>
    </xf>
    <xf numFmtId="165" fontId="3" fillId="2" borderId="28" xfId="29" applyFont="1" applyFill="1" applyBorder="1">
      <alignment/>
      <protection/>
    </xf>
    <xf numFmtId="164" fontId="3" fillId="2" borderId="41" xfId="29" applyNumberFormat="1" applyFont="1" applyFill="1" applyBorder="1" applyAlignment="1">
      <alignment horizontal="center"/>
      <protection/>
    </xf>
    <xf numFmtId="165" fontId="3" fillId="2" borderId="41" xfId="29" applyFont="1" applyFill="1" applyBorder="1">
      <alignment/>
      <protection/>
    </xf>
    <xf numFmtId="170" fontId="3" fillId="2" borderId="41" xfId="29" applyNumberFormat="1" applyFont="1" applyFill="1" applyBorder="1">
      <alignment/>
      <protection/>
    </xf>
    <xf numFmtId="171" fontId="3" fillId="2" borderId="41" xfId="29" applyNumberFormat="1" applyFont="1" applyFill="1" applyBorder="1">
      <alignment/>
      <protection/>
    </xf>
    <xf numFmtId="171" fontId="3" fillId="2" borderId="42" xfId="29" applyNumberFormat="1" applyFont="1" applyFill="1" applyBorder="1">
      <alignment/>
      <protection/>
    </xf>
    <xf numFmtId="165" fontId="3" fillId="2" borderId="0" xfId="29" applyFont="1" applyFill="1">
      <alignment/>
      <protection/>
    </xf>
    <xf numFmtId="165" fontId="3" fillId="2" borderId="30" xfId="29" applyFont="1" applyFill="1" applyBorder="1">
      <alignment/>
      <protection/>
    </xf>
    <xf numFmtId="14" fontId="3" fillId="2" borderId="0" xfId="29" applyNumberFormat="1" applyFont="1" applyFill="1" applyBorder="1">
      <alignment/>
      <protection/>
    </xf>
    <xf numFmtId="164" fontId="3" fillId="2" borderId="0" xfId="29" applyNumberFormat="1" applyFont="1" applyFill="1" applyBorder="1" applyAlignment="1" quotePrefix="1">
      <alignment horizontal="left"/>
      <protection/>
    </xf>
    <xf numFmtId="170" fontId="3" fillId="2" borderId="0" xfId="29" applyNumberFormat="1" applyFont="1" applyFill="1">
      <alignment/>
      <protection/>
    </xf>
    <xf numFmtId="171" fontId="3" fillId="2" borderId="0" xfId="29" applyNumberFormat="1" applyFont="1" applyFill="1" applyBorder="1">
      <alignment/>
      <protection/>
    </xf>
    <xf numFmtId="164" fontId="3" fillId="2" borderId="0" xfId="29" applyNumberFormat="1" applyFont="1" applyFill="1" applyAlignment="1">
      <alignment horizontal="center"/>
      <protection/>
    </xf>
    <xf numFmtId="171" fontId="3" fillId="2" borderId="43" xfId="29" applyNumberFormat="1" applyFont="1" applyFill="1" applyBorder="1">
      <alignment/>
      <protection/>
    </xf>
    <xf numFmtId="164" fontId="3" fillId="2" borderId="0" xfId="29" applyNumberFormat="1" applyFont="1" applyFill="1" applyBorder="1" applyAlignment="1">
      <alignment horizontal="left"/>
      <protection/>
    </xf>
    <xf numFmtId="165" fontId="3" fillId="2" borderId="0" xfId="29" applyFont="1" applyFill="1" applyBorder="1" applyAlignment="1">
      <alignment horizontal="left"/>
      <protection/>
    </xf>
    <xf numFmtId="164" fontId="2" fillId="2" borderId="0" xfId="29" applyNumberFormat="1" applyFont="1" applyFill="1" applyBorder="1" applyAlignment="1">
      <alignment horizontal="left"/>
      <protection/>
    </xf>
    <xf numFmtId="165" fontId="13" fillId="2" borderId="0" xfId="29" applyFont="1" applyFill="1">
      <alignment/>
      <protection/>
    </xf>
    <xf numFmtId="170" fontId="13" fillId="2" borderId="0" xfId="29" applyNumberFormat="1" applyFont="1" applyFill="1">
      <alignment/>
      <protection/>
    </xf>
    <xf numFmtId="171" fontId="13" fillId="2" borderId="0" xfId="29" applyNumberFormat="1" applyFont="1" applyFill="1" applyBorder="1">
      <alignment/>
      <protection/>
    </xf>
    <xf numFmtId="171" fontId="13" fillId="2" borderId="43" xfId="29" applyNumberFormat="1" applyFont="1" applyFill="1" applyBorder="1">
      <alignment/>
      <protection/>
    </xf>
    <xf numFmtId="165" fontId="2" fillId="2" borderId="7" xfId="29" applyFont="1" applyFill="1" applyBorder="1" applyAlignment="1">
      <alignment horizontal="left"/>
      <protection/>
    </xf>
    <xf numFmtId="170" fontId="3" fillId="2" borderId="0" xfId="29" applyNumberFormat="1" applyFont="1" applyFill="1" applyBorder="1" applyAlignment="1">
      <alignment horizontal="center"/>
      <protection/>
    </xf>
    <xf numFmtId="165" fontId="2" fillId="2" borderId="0" xfId="29" applyFont="1" applyFill="1" applyBorder="1" applyAlignment="1">
      <alignment horizontal="left"/>
      <protection/>
    </xf>
    <xf numFmtId="170" fontId="15" fillId="2" borderId="0" xfId="29" applyNumberFormat="1" applyFont="1" applyFill="1" applyBorder="1" applyAlignment="1">
      <alignment horizontal="left"/>
      <protection/>
    </xf>
    <xf numFmtId="165" fontId="3" fillId="2" borderId="0" xfId="29" applyFont="1" applyFill="1" applyBorder="1">
      <alignment/>
      <protection/>
    </xf>
    <xf numFmtId="164" fontId="3" fillId="2" borderId="0" xfId="29" applyNumberFormat="1" applyFont="1" applyFill="1" applyBorder="1" applyAlignment="1">
      <alignment horizontal="center"/>
      <protection/>
    </xf>
    <xf numFmtId="2" fontId="3" fillId="0" borderId="0" xfId="29" applyNumberFormat="1" applyFont="1" applyBorder="1" applyAlignment="1">
      <alignment horizontal="right"/>
      <protection/>
    </xf>
    <xf numFmtId="165" fontId="3" fillId="2" borderId="44" xfId="29" applyFont="1" applyFill="1" applyBorder="1" applyAlignment="1" quotePrefix="1">
      <alignment horizontal="left"/>
      <protection/>
    </xf>
    <xf numFmtId="165" fontId="3" fillId="2" borderId="45" xfId="29" applyFont="1" applyFill="1" applyBorder="1" applyAlignment="1">
      <alignment horizontal="centerContinuous" vertical="center" wrapText="1"/>
      <protection/>
    </xf>
    <xf numFmtId="165" fontId="3" fillId="2" borderId="84" xfId="29" applyFont="1" applyFill="1" applyBorder="1" applyAlignment="1">
      <alignment horizontal="centerContinuous" vertical="center" wrapText="1"/>
      <protection/>
    </xf>
    <xf numFmtId="165" fontId="3" fillId="2" borderId="45" xfId="29" applyFont="1" applyFill="1" applyBorder="1" applyAlignment="1">
      <alignment horizontal="centerContinuous"/>
      <protection/>
    </xf>
    <xf numFmtId="165" fontId="3" fillId="2" borderId="84" xfId="29" applyFont="1" applyFill="1" applyBorder="1" applyAlignment="1">
      <alignment horizontal="centerContinuous"/>
      <protection/>
    </xf>
    <xf numFmtId="165" fontId="3" fillId="2" borderId="45" xfId="29" applyFont="1" applyFill="1" applyBorder="1" applyAlignment="1" quotePrefix="1">
      <alignment horizontal="centerContinuous"/>
      <protection/>
    </xf>
    <xf numFmtId="171" fontId="3" fillId="2" borderId="45" xfId="29" applyNumberFormat="1" applyFont="1" applyFill="1" applyBorder="1" applyAlignment="1">
      <alignment horizontal="centerContinuous" vertical="center" wrapText="1"/>
      <protection/>
    </xf>
    <xf numFmtId="165" fontId="3" fillId="2" borderId="47" xfId="29" applyFont="1" applyFill="1" applyBorder="1" applyAlignment="1">
      <alignment horizontal="centerContinuous"/>
      <protection/>
    </xf>
    <xf numFmtId="165" fontId="3" fillId="2" borderId="47" xfId="29" applyFont="1" applyFill="1" applyBorder="1" applyAlignment="1" quotePrefix="1">
      <alignment horizontal="centerContinuous"/>
      <protection/>
    </xf>
    <xf numFmtId="171" fontId="3" fillId="2" borderId="48" xfId="29" applyNumberFormat="1" applyFont="1" applyFill="1" applyBorder="1" applyAlignment="1">
      <alignment horizontal="centerContinuous" vertical="center" wrapText="1"/>
      <protection/>
    </xf>
    <xf numFmtId="165" fontId="1" fillId="2" borderId="0" xfId="29" applyFont="1" applyFill="1">
      <alignment/>
      <protection/>
    </xf>
    <xf numFmtId="165" fontId="3" fillId="2" borderId="44" xfId="29" applyFont="1" applyFill="1" applyBorder="1" applyAlignment="1">
      <alignment horizontal="left"/>
      <protection/>
    </xf>
    <xf numFmtId="171" fontId="3" fillId="2" borderId="44" xfId="29" applyNumberFormat="1" applyFont="1" applyFill="1" applyBorder="1" applyAlignment="1">
      <alignment horizontal="center"/>
      <protection/>
    </xf>
    <xf numFmtId="1" fontId="3" fillId="0" borderId="44" xfId="29" applyNumberFormat="1" applyFont="1" applyBorder="1" applyAlignment="1" applyProtection="1">
      <alignment horizontal="center"/>
      <protection/>
    </xf>
    <xf numFmtId="1" fontId="3" fillId="0" borderId="91" xfId="29" applyNumberFormat="1" applyFont="1" applyBorder="1" applyAlignment="1" applyProtection="1">
      <alignment horizontal="center"/>
      <protection/>
    </xf>
    <xf numFmtId="165" fontId="3" fillId="2" borderId="49" xfId="29" applyFont="1" applyFill="1" applyBorder="1" applyAlignment="1">
      <alignment horizontal="left"/>
      <protection/>
    </xf>
    <xf numFmtId="171" fontId="3" fillId="2" borderId="49" xfId="29" applyNumberFormat="1" applyFont="1" applyFill="1" applyBorder="1" applyAlignment="1">
      <alignment horizontal="center"/>
      <protection/>
    </xf>
    <xf numFmtId="1" fontId="3" fillId="2" borderId="50" xfId="29" applyNumberFormat="1" applyFont="1" applyFill="1" applyBorder="1" applyAlignment="1">
      <alignment horizontal="center"/>
      <protection/>
    </xf>
    <xf numFmtId="1" fontId="3" fillId="2" borderId="64" xfId="29" applyNumberFormat="1" applyFont="1" applyFill="1" applyBorder="1" applyAlignment="1">
      <alignment horizontal="center"/>
      <protection/>
    </xf>
    <xf numFmtId="165" fontId="1" fillId="2" borderId="0" xfId="29" applyFont="1" applyFill="1" applyBorder="1">
      <alignment/>
      <protection/>
    </xf>
    <xf numFmtId="165" fontId="3" fillId="2" borderId="52" xfId="29" applyFont="1" applyFill="1" applyBorder="1" applyAlignment="1">
      <alignment horizontal="left"/>
      <protection/>
    </xf>
    <xf numFmtId="171" fontId="3" fillId="2" borderId="52" xfId="29" applyNumberFormat="1" applyFont="1" applyFill="1" applyBorder="1" applyAlignment="1">
      <alignment horizontal="center"/>
      <protection/>
    </xf>
    <xf numFmtId="165" fontId="3" fillId="2" borderId="53" xfId="29" applyFont="1" applyFill="1" applyBorder="1" applyAlignment="1">
      <alignment horizontal="center"/>
      <protection/>
    </xf>
    <xf numFmtId="165" fontId="3" fillId="2" borderId="43" xfId="29" applyFont="1" applyFill="1" applyBorder="1" applyAlignment="1">
      <alignment horizontal="center"/>
      <protection/>
    </xf>
    <xf numFmtId="165" fontId="5" fillId="2" borderId="54" xfId="29" applyFont="1" applyFill="1" applyBorder="1" applyAlignment="1">
      <alignment horizontal="left"/>
      <protection/>
    </xf>
    <xf numFmtId="171" fontId="5" fillId="2" borderId="54" xfId="29" applyNumberFormat="1" applyFont="1" applyFill="1" applyBorder="1" applyAlignment="1">
      <alignment horizontal="center"/>
      <protection/>
    </xf>
    <xf numFmtId="165" fontId="5" fillId="2" borderId="55" xfId="29" applyFont="1" applyFill="1" applyBorder="1" applyAlignment="1">
      <alignment horizontal="center"/>
      <protection/>
    </xf>
    <xf numFmtId="165" fontId="5" fillId="2" borderId="56" xfId="29" applyFont="1" applyFill="1" applyBorder="1" applyAlignment="1">
      <alignment horizontal="center"/>
      <protection/>
    </xf>
    <xf numFmtId="2" fontId="3" fillId="2" borderId="57" xfId="29" applyNumberFormat="1" applyFont="1" applyFill="1" applyBorder="1" applyAlignment="1">
      <alignment horizontal="left"/>
      <protection/>
    </xf>
    <xf numFmtId="171" fontId="3" fillId="2" borderId="57" xfId="29" applyNumberFormat="1" applyFont="1" applyFill="1" applyBorder="1" applyAlignment="1">
      <alignment horizontal="center"/>
      <protection/>
    </xf>
    <xf numFmtId="165" fontId="3" fillId="2" borderId="58" xfId="29" applyFont="1" applyFill="1" applyBorder="1" applyAlignment="1">
      <alignment horizontal="center"/>
      <protection/>
    </xf>
    <xf numFmtId="165" fontId="3" fillId="2" borderId="59" xfId="29" applyFont="1" applyFill="1" applyBorder="1" applyAlignment="1">
      <alignment horizontal="center"/>
      <protection/>
    </xf>
    <xf numFmtId="2" fontId="3" fillId="2" borderId="60" xfId="29" applyNumberFormat="1" applyFont="1" applyFill="1" applyBorder="1" applyAlignment="1">
      <alignment/>
      <protection/>
    </xf>
    <xf numFmtId="165" fontId="3" fillId="2" borderId="61" xfId="29" applyFont="1" applyFill="1" applyBorder="1" applyAlignment="1">
      <alignment horizontal="center"/>
      <protection/>
    </xf>
    <xf numFmtId="171" fontId="3" fillId="2" borderId="61" xfId="29" applyNumberFormat="1" applyFont="1" applyFill="1" applyBorder="1" applyAlignment="1">
      <alignment horizontal="center"/>
      <protection/>
    </xf>
    <xf numFmtId="165" fontId="3" fillId="2" borderId="62" xfId="29" applyFont="1" applyFill="1" applyBorder="1" applyAlignment="1">
      <alignment horizontal="center"/>
      <protection/>
    </xf>
    <xf numFmtId="165" fontId="3" fillId="2" borderId="63" xfId="29" applyFont="1" applyFill="1" applyBorder="1" applyAlignment="1">
      <alignment horizontal="center"/>
      <protection/>
    </xf>
    <xf numFmtId="165" fontId="3" fillId="2" borderId="52" xfId="29" applyFont="1" applyFill="1" applyBorder="1" applyAlignment="1" quotePrefix="1">
      <alignment horizontal="left"/>
      <protection/>
    </xf>
    <xf numFmtId="171" fontId="3" fillId="2" borderId="46" xfId="29" applyNumberFormat="1" applyFont="1" applyFill="1" applyBorder="1" applyAlignment="1" applyProtection="1">
      <alignment horizontal="center"/>
      <protection/>
    </xf>
    <xf numFmtId="167" fontId="3" fillId="2" borderId="46" xfId="29" applyNumberFormat="1" applyFont="1" applyFill="1" applyBorder="1" applyAlignment="1" applyProtection="1">
      <alignment horizontal="center"/>
      <protection/>
    </xf>
    <xf numFmtId="167" fontId="3" fillId="2" borderId="48" xfId="29" applyNumberFormat="1" applyFont="1" applyFill="1" applyBorder="1" applyAlignment="1" applyProtection="1">
      <alignment horizontal="center"/>
      <protection/>
    </xf>
    <xf numFmtId="171" fontId="3" fillId="2" borderId="53" xfId="29" applyNumberFormat="1" applyFont="1" applyFill="1" applyBorder="1" applyAlignment="1" applyProtection="1">
      <alignment horizontal="center"/>
      <protection/>
    </xf>
    <xf numFmtId="167" fontId="3" fillId="2" borderId="53" xfId="29" applyNumberFormat="1" applyFont="1" applyFill="1" applyBorder="1" applyAlignment="1" applyProtection="1">
      <alignment horizontal="center"/>
      <protection/>
    </xf>
    <xf numFmtId="167" fontId="3" fillId="2" borderId="43" xfId="29" applyNumberFormat="1" applyFont="1" applyFill="1" applyBorder="1" applyAlignment="1" applyProtection="1">
      <alignment horizontal="center"/>
      <protection/>
    </xf>
    <xf numFmtId="171" fontId="3" fillId="2" borderId="50" xfId="29" applyNumberFormat="1" applyFont="1" applyFill="1" applyBorder="1" applyAlignment="1" applyProtection="1">
      <alignment horizontal="center"/>
      <protection/>
    </xf>
    <xf numFmtId="167" fontId="3" fillId="2" borderId="50" xfId="29" applyNumberFormat="1" applyFont="1" applyFill="1" applyBorder="1" applyAlignment="1" applyProtection="1">
      <alignment horizontal="center"/>
      <protection/>
    </xf>
    <xf numFmtId="167" fontId="3" fillId="2" borderId="64" xfId="29" applyNumberFormat="1" applyFont="1" applyFill="1" applyBorder="1" applyAlignment="1" applyProtection="1">
      <alignment horizontal="center"/>
      <protection/>
    </xf>
    <xf numFmtId="165" fontId="3" fillId="2" borderId="65" xfId="29" applyFont="1" applyFill="1" applyBorder="1">
      <alignment/>
      <protection/>
    </xf>
    <xf numFmtId="165" fontId="3" fillId="2" borderId="84" xfId="29" applyFont="1" applyFill="1" applyBorder="1" applyAlignment="1" quotePrefix="1">
      <alignment horizontal="centerContinuous"/>
      <protection/>
    </xf>
    <xf numFmtId="171" fontId="3" fillId="2" borderId="45" xfId="29" applyNumberFormat="1" applyFont="1" applyFill="1" applyBorder="1" applyAlignment="1" quotePrefix="1">
      <alignment horizontal="centerContinuous"/>
      <protection/>
    </xf>
    <xf numFmtId="171" fontId="3" fillId="2" borderId="48" xfId="29" applyNumberFormat="1" applyFont="1" applyFill="1" applyBorder="1" applyAlignment="1" quotePrefix="1">
      <alignment horizontal="centerContinuous"/>
      <protection/>
    </xf>
    <xf numFmtId="1" fontId="3" fillId="2" borderId="51" xfId="29" applyNumberFormat="1" applyFont="1" applyFill="1" applyBorder="1" applyAlignment="1">
      <alignment horizontal="center"/>
      <protection/>
    </xf>
    <xf numFmtId="165" fontId="3" fillId="2" borderId="82" xfId="29" applyFont="1" applyFill="1" applyBorder="1" applyAlignment="1">
      <alignment horizontal="center"/>
      <protection/>
    </xf>
    <xf numFmtId="165" fontId="5" fillId="2" borderId="115" xfId="29" applyFont="1" applyFill="1" applyBorder="1" applyAlignment="1">
      <alignment horizontal="center"/>
      <protection/>
    </xf>
    <xf numFmtId="2" fontId="5" fillId="2" borderId="52" xfId="29" applyNumberFormat="1" applyFont="1" applyFill="1" applyBorder="1" applyAlignment="1">
      <alignment horizontal="left"/>
      <protection/>
    </xf>
    <xf numFmtId="165" fontId="3" fillId="2" borderId="116" xfId="29" applyFont="1" applyFill="1" applyBorder="1" applyAlignment="1">
      <alignment horizontal="center"/>
      <protection/>
    </xf>
    <xf numFmtId="2" fontId="5" fillId="2" borderId="52" xfId="29" applyNumberFormat="1" applyFont="1" applyFill="1" applyBorder="1" applyAlignment="1">
      <alignment/>
      <protection/>
    </xf>
    <xf numFmtId="165" fontId="3" fillId="2" borderId="66" xfId="29" applyFont="1" applyFill="1" applyBorder="1" applyAlignment="1">
      <alignment horizontal="center"/>
      <protection/>
    </xf>
    <xf numFmtId="165" fontId="3" fillId="2" borderId="117" xfId="29" applyFont="1" applyFill="1" applyBorder="1" applyAlignment="1">
      <alignment horizontal="center"/>
      <protection/>
    </xf>
    <xf numFmtId="167" fontId="3" fillId="2" borderId="91" xfId="29" applyNumberFormat="1" applyFont="1" applyFill="1" applyBorder="1" applyAlignment="1" applyProtection="1">
      <alignment horizontal="center"/>
      <protection/>
    </xf>
    <xf numFmtId="167" fontId="3" fillId="2" borderId="82" xfId="29" applyNumberFormat="1" applyFont="1" applyFill="1" applyBorder="1" applyAlignment="1" applyProtection="1">
      <alignment horizontal="center"/>
      <protection/>
    </xf>
    <xf numFmtId="165" fontId="3" fillId="2" borderId="32" xfId="29" applyFont="1" applyFill="1" applyBorder="1">
      <alignment/>
      <protection/>
    </xf>
    <xf numFmtId="165" fontId="3" fillId="2" borderId="69" xfId="29" applyFont="1" applyFill="1" applyBorder="1" applyAlignment="1">
      <alignment horizontal="left"/>
      <protection/>
    </xf>
    <xf numFmtId="171" fontId="3" fillId="2" borderId="69" xfId="29" applyNumberFormat="1" applyFont="1" applyFill="1" applyBorder="1" applyAlignment="1" applyProtection="1">
      <alignment horizontal="center"/>
      <protection/>
    </xf>
    <xf numFmtId="167" fontId="3" fillId="2" borderId="70" xfId="29" applyNumberFormat="1" applyFont="1" applyFill="1" applyBorder="1" applyAlignment="1" applyProtection="1">
      <alignment horizontal="center"/>
      <protection/>
    </xf>
    <xf numFmtId="167" fontId="3" fillId="2" borderId="118" xfId="29" applyNumberFormat="1" applyFont="1" applyFill="1" applyBorder="1" applyAlignment="1" applyProtection="1">
      <alignment horizontal="center"/>
      <protection/>
    </xf>
    <xf numFmtId="165" fontId="18" fillId="2" borderId="27" xfId="29" applyFont="1" applyFill="1" applyBorder="1">
      <alignment/>
      <protection/>
    </xf>
    <xf numFmtId="165" fontId="18" fillId="2" borderId="41" xfId="29" applyFont="1" applyFill="1" applyBorder="1">
      <alignment/>
      <protection/>
    </xf>
    <xf numFmtId="1" fontId="18" fillId="2" borderId="41" xfId="29" applyNumberFormat="1" applyFont="1" applyFill="1" applyBorder="1">
      <alignment/>
      <protection/>
    </xf>
    <xf numFmtId="171" fontId="18" fillId="2" borderId="41" xfId="29" applyNumberFormat="1" applyFont="1" applyFill="1" applyBorder="1">
      <alignment/>
      <protection/>
    </xf>
    <xf numFmtId="165" fontId="18" fillId="2" borderId="41" xfId="29" applyFont="1" applyFill="1" applyBorder="1" applyAlignment="1">
      <alignment horizontal="center"/>
      <protection/>
    </xf>
    <xf numFmtId="165" fontId="18" fillId="2" borderId="42" xfId="29" applyFont="1" applyFill="1" applyBorder="1">
      <alignment/>
      <protection/>
    </xf>
    <xf numFmtId="165" fontId="18" fillId="2" borderId="0" xfId="29" applyFont="1" applyFill="1">
      <alignment/>
      <protection/>
    </xf>
    <xf numFmtId="165" fontId="18" fillId="2" borderId="30" xfId="29" applyFont="1" applyFill="1" applyBorder="1">
      <alignment/>
      <protection/>
    </xf>
    <xf numFmtId="1" fontId="18" fillId="2" borderId="0" xfId="29" applyNumberFormat="1" applyFont="1" applyFill="1">
      <alignment/>
      <protection/>
    </xf>
    <xf numFmtId="171" fontId="18" fillId="2" borderId="0" xfId="29" applyNumberFormat="1" applyFont="1" applyFill="1">
      <alignment/>
      <protection/>
    </xf>
    <xf numFmtId="165" fontId="18" fillId="2" borderId="0" xfId="29" applyFont="1" applyFill="1" applyAlignment="1">
      <alignment horizontal="center"/>
      <protection/>
    </xf>
    <xf numFmtId="165" fontId="18" fillId="2" borderId="0" xfId="29" applyFont="1" applyFill="1" applyBorder="1">
      <alignment/>
      <protection/>
    </xf>
    <xf numFmtId="165" fontId="18" fillId="2" borderId="0" xfId="29" applyFont="1" applyFill="1" applyBorder="1" applyAlignment="1">
      <alignment horizontal="left"/>
      <protection/>
    </xf>
    <xf numFmtId="165" fontId="18" fillId="2" borderId="43" xfId="29" applyFont="1" applyFill="1" applyBorder="1">
      <alignment/>
      <protection/>
    </xf>
    <xf numFmtId="1" fontId="18" fillId="2" borderId="0" xfId="29" applyNumberFormat="1" applyFont="1" applyFill="1" applyBorder="1">
      <alignment/>
      <protection/>
    </xf>
    <xf numFmtId="171" fontId="18" fillId="2" borderId="0" xfId="29" applyNumberFormat="1" applyFont="1" applyFill="1" applyBorder="1">
      <alignment/>
      <protection/>
    </xf>
    <xf numFmtId="165" fontId="18" fillId="2" borderId="31" xfId="29" applyFont="1" applyFill="1" applyBorder="1">
      <alignment/>
      <protection/>
    </xf>
    <xf numFmtId="165" fontId="18" fillId="2" borderId="0" xfId="29" applyFont="1" applyFill="1" applyBorder="1" applyAlignment="1" quotePrefix="1">
      <alignment horizontal="left"/>
      <protection/>
    </xf>
    <xf numFmtId="165" fontId="18" fillId="2" borderId="0" xfId="29" applyFont="1" applyFill="1" applyBorder="1" applyAlignment="1">
      <alignment horizontal="center"/>
      <protection/>
    </xf>
    <xf numFmtId="165" fontId="19" fillId="2" borderId="0" xfId="29" applyFont="1" applyFill="1" applyBorder="1" applyAlignment="1">
      <alignment horizontal="left"/>
      <protection/>
    </xf>
    <xf numFmtId="165" fontId="19" fillId="2" borderId="43" xfId="29" applyFont="1" applyFill="1" applyBorder="1" applyAlignment="1">
      <alignment horizontal="left"/>
      <protection/>
    </xf>
    <xf numFmtId="165" fontId="18" fillId="2" borderId="36" xfId="29" applyFont="1" applyFill="1" applyBorder="1">
      <alignment/>
      <protection/>
    </xf>
    <xf numFmtId="170" fontId="3" fillId="2" borderId="72" xfId="29" applyNumberFormat="1" applyFont="1" applyFill="1" applyBorder="1" applyAlignment="1">
      <alignment horizontal="centerContinuous"/>
      <protection/>
    </xf>
    <xf numFmtId="1" fontId="18" fillId="2" borderId="73" xfId="29" applyNumberFormat="1" applyFont="1" applyFill="1" applyBorder="1" applyAlignment="1">
      <alignment horizontal="centerContinuous"/>
      <protection/>
    </xf>
    <xf numFmtId="171" fontId="18" fillId="2" borderId="73" xfId="29" applyNumberFormat="1" applyFont="1" applyFill="1" applyBorder="1" applyAlignment="1">
      <alignment horizontal="centerContinuous"/>
      <protection/>
    </xf>
    <xf numFmtId="165" fontId="18" fillId="2" borderId="73" xfId="29" applyFont="1" applyFill="1" applyBorder="1" applyAlignment="1">
      <alignment horizontal="centerContinuous"/>
      <protection/>
    </xf>
    <xf numFmtId="165" fontId="18" fillId="2" borderId="74" xfId="29" applyFont="1" applyFill="1" applyBorder="1" applyAlignment="1">
      <alignment horizontal="centerContinuous"/>
      <protection/>
    </xf>
    <xf numFmtId="165" fontId="18" fillId="2" borderId="34" xfId="29" applyFont="1" applyFill="1" applyBorder="1">
      <alignment/>
      <protection/>
    </xf>
    <xf numFmtId="165" fontId="3" fillId="2" borderId="75" xfId="29" applyFont="1" applyFill="1" applyBorder="1" applyAlignment="1">
      <alignment horizontal="center"/>
      <protection/>
    </xf>
    <xf numFmtId="1" fontId="3" fillId="0" borderId="75" xfId="29" applyNumberFormat="1" applyFont="1" applyBorder="1" applyAlignment="1" applyProtection="1">
      <alignment horizontal="center"/>
      <protection/>
    </xf>
    <xf numFmtId="1" fontId="3" fillId="2" borderId="75" xfId="29" applyNumberFormat="1" applyFont="1" applyFill="1" applyBorder="1" applyAlignment="1">
      <alignment horizontal="center"/>
      <protection/>
    </xf>
    <xf numFmtId="171" fontId="3" fillId="2" borderId="75" xfId="29" applyNumberFormat="1" applyFont="1" applyFill="1" applyBorder="1" applyAlignment="1">
      <alignment horizontal="center"/>
      <protection/>
    </xf>
    <xf numFmtId="1" fontId="3" fillId="0" borderId="76" xfId="29" applyNumberFormat="1" applyFont="1" applyBorder="1" applyAlignment="1" applyProtection="1">
      <alignment horizontal="center"/>
      <protection/>
    </xf>
    <xf numFmtId="165" fontId="3" fillId="2" borderId="76" xfId="29" applyFont="1" applyFill="1" applyBorder="1" applyAlignment="1">
      <alignment horizontal="center"/>
      <protection/>
    </xf>
    <xf numFmtId="165" fontId="3" fillId="2" borderId="77" xfId="29" applyFont="1" applyFill="1" applyBorder="1" applyAlignment="1">
      <alignment horizontal="center"/>
      <protection/>
    </xf>
    <xf numFmtId="165" fontId="3" fillId="2" borderId="42" xfId="29" applyFont="1" applyFill="1" applyBorder="1" applyAlignment="1">
      <alignment horizontal="center"/>
      <protection/>
    </xf>
    <xf numFmtId="165" fontId="3" fillId="2" borderId="12" xfId="29" applyFont="1" applyFill="1" applyBorder="1">
      <alignment/>
      <protection/>
    </xf>
    <xf numFmtId="165" fontId="3" fillId="2" borderId="78" xfId="29" applyFont="1" applyFill="1" applyBorder="1" applyAlignment="1">
      <alignment horizontal="center"/>
      <protection/>
    </xf>
    <xf numFmtId="1" fontId="3" fillId="2" borderId="79" xfId="29" applyNumberFormat="1" applyFont="1" applyFill="1" applyBorder="1" applyAlignment="1">
      <alignment horizontal="center"/>
      <protection/>
    </xf>
    <xf numFmtId="171" fontId="3" fillId="2" borderId="79" xfId="29" applyNumberFormat="1" applyFont="1" applyFill="1" applyBorder="1" applyAlignment="1">
      <alignment horizontal="center"/>
      <protection/>
    </xf>
    <xf numFmtId="1" fontId="3" fillId="2" borderId="78" xfId="29" applyNumberFormat="1" applyFont="1" applyFill="1" applyBorder="1" applyAlignment="1">
      <alignment horizontal="center"/>
      <protection/>
    </xf>
    <xf numFmtId="171" fontId="3" fillId="2" borderId="80" xfId="29" applyNumberFormat="1" applyFont="1" applyFill="1" applyBorder="1" applyAlignment="1">
      <alignment horizontal="center"/>
      <protection/>
    </xf>
    <xf numFmtId="165" fontId="3" fillId="2" borderId="14" xfId="29" applyFont="1" applyFill="1" applyBorder="1" applyAlignment="1">
      <alignment horizontal="left"/>
      <protection/>
    </xf>
    <xf numFmtId="170" fontId="3" fillId="2" borderId="53" xfId="29" applyNumberFormat="1" applyFont="1" applyFill="1" applyBorder="1" applyAlignment="1" applyProtection="1">
      <alignment horizontal="center"/>
      <protection/>
    </xf>
    <xf numFmtId="1" fontId="3" fillId="2" borderId="53" xfId="29" applyNumberFormat="1" applyFont="1" applyFill="1" applyBorder="1" applyAlignment="1" applyProtection="1">
      <alignment horizontal="center"/>
      <protection/>
    </xf>
    <xf numFmtId="168" fontId="3" fillId="2" borderId="0" xfId="29" applyNumberFormat="1" applyFont="1" applyFill="1" applyBorder="1" applyAlignment="1" applyProtection="1">
      <alignment horizontal="center"/>
      <protection/>
    </xf>
    <xf numFmtId="168" fontId="3" fillId="2" borderId="14" xfId="29" applyNumberFormat="1" applyFont="1" applyFill="1" applyBorder="1" applyAlignment="1" applyProtection="1">
      <alignment horizontal="center"/>
      <protection/>
    </xf>
    <xf numFmtId="168" fontId="3" fillId="2" borderId="81" xfId="29" applyNumberFormat="1" applyFont="1" applyFill="1" applyBorder="1" applyAlignment="1" applyProtection="1">
      <alignment horizontal="center"/>
      <protection/>
    </xf>
    <xf numFmtId="170" fontId="3" fillId="2" borderId="82" xfId="29" applyNumberFormat="1" applyFont="1" applyFill="1" applyBorder="1" applyAlignment="1" applyProtection="1">
      <alignment horizontal="center"/>
      <protection/>
    </xf>
    <xf numFmtId="167" fontId="3" fillId="2" borderId="42" xfId="29" applyNumberFormat="1" applyFont="1" applyFill="1" applyBorder="1" applyProtection="1">
      <alignment/>
      <protection/>
    </xf>
    <xf numFmtId="168" fontId="3" fillId="2" borderId="0" xfId="29" applyNumberFormat="1" applyFont="1" applyFill="1" applyAlignment="1" applyProtection="1">
      <alignment horizontal="center"/>
      <protection/>
    </xf>
    <xf numFmtId="167" fontId="3" fillId="2" borderId="43" xfId="29" applyNumberFormat="1" applyFont="1" applyFill="1" applyBorder="1" applyProtection="1">
      <alignment/>
      <protection/>
    </xf>
    <xf numFmtId="165" fontId="3" fillId="2" borderId="14" xfId="29" applyFont="1" applyFill="1" applyBorder="1" applyAlignment="1" quotePrefix="1">
      <alignment horizontal="left"/>
      <protection/>
    </xf>
    <xf numFmtId="165" fontId="3" fillId="2" borderId="83" xfId="29" applyFont="1" applyFill="1" applyBorder="1" applyAlignment="1" quotePrefix="1">
      <alignment horizontal="left"/>
      <protection/>
    </xf>
    <xf numFmtId="170" fontId="3" fillId="2" borderId="84" xfId="29" applyNumberFormat="1" applyFont="1" applyFill="1" applyBorder="1" applyAlignment="1" applyProtection="1">
      <alignment horizontal="center"/>
      <protection/>
    </xf>
    <xf numFmtId="1" fontId="3" fillId="2" borderId="84" xfId="29" applyNumberFormat="1" applyFont="1" applyFill="1" applyBorder="1" applyAlignment="1" applyProtection="1">
      <alignment horizontal="center"/>
      <protection/>
    </xf>
    <xf numFmtId="171" fontId="3" fillId="2" borderId="84" xfId="29" applyNumberFormat="1" applyFont="1" applyFill="1" applyBorder="1" applyAlignment="1" applyProtection="1">
      <alignment horizontal="center"/>
      <protection/>
    </xf>
    <xf numFmtId="167" fontId="3" fillId="2" borderId="84" xfId="29" applyNumberFormat="1" applyFont="1" applyFill="1" applyBorder="1" applyAlignment="1" applyProtection="1">
      <alignment horizontal="center"/>
      <protection/>
    </xf>
    <xf numFmtId="168" fontId="3" fillId="2" borderId="84" xfId="29" applyNumberFormat="1" applyFont="1" applyFill="1" applyBorder="1" applyAlignment="1" applyProtection="1">
      <alignment horizontal="center"/>
      <protection/>
    </xf>
    <xf numFmtId="170" fontId="3" fillId="2" borderId="87" xfId="29" applyNumberFormat="1" applyFont="1" applyFill="1" applyBorder="1" applyAlignment="1" applyProtection="1">
      <alignment horizontal="center"/>
      <protection/>
    </xf>
    <xf numFmtId="167" fontId="3" fillId="2" borderId="88" xfId="29" applyNumberFormat="1" applyFont="1" applyFill="1" applyBorder="1" applyProtection="1">
      <alignment/>
      <protection/>
    </xf>
    <xf numFmtId="165" fontId="3" fillId="2" borderId="89" xfId="29" applyFont="1" applyFill="1" applyBorder="1" applyAlignment="1" quotePrefix="1">
      <alignment horizontal="left"/>
      <protection/>
    </xf>
    <xf numFmtId="170" fontId="3" fillId="2" borderId="46" xfId="29" applyNumberFormat="1" applyFont="1" applyFill="1" applyBorder="1" applyAlignment="1" applyProtection="1">
      <alignment horizontal="center"/>
      <protection/>
    </xf>
    <xf numFmtId="1" fontId="3" fillId="2" borderId="46" xfId="29" applyNumberFormat="1" applyFont="1" applyFill="1" applyBorder="1" applyAlignment="1" applyProtection="1">
      <alignment horizontal="center"/>
      <protection/>
    </xf>
    <xf numFmtId="168" fontId="3" fillId="2" borderId="46" xfId="29" applyNumberFormat="1" applyFont="1" applyFill="1" applyBorder="1" applyAlignment="1" applyProtection="1">
      <alignment horizontal="center"/>
      <protection/>
    </xf>
    <xf numFmtId="170" fontId="3" fillId="2" borderId="91" xfId="29" applyNumberFormat="1" applyFont="1" applyFill="1" applyBorder="1" applyAlignment="1" applyProtection="1">
      <alignment horizontal="center"/>
      <protection/>
    </xf>
    <xf numFmtId="167" fontId="3" fillId="2" borderId="92" xfId="29" applyNumberFormat="1" applyFont="1" applyFill="1" applyBorder="1" applyProtection="1">
      <alignment/>
      <protection/>
    </xf>
    <xf numFmtId="165" fontId="3" fillId="2" borderId="93" xfId="29" applyFont="1" applyFill="1" applyBorder="1" applyAlignment="1">
      <alignment horizontal="left"/>
      <protection/>
    </xf>
    <xf numFmtId="170" fontId="3" fillId="2" borderId="94" xfId="29" applyNumberFormat="1" applyFont="1" applyFill="1" applyBorder="1" applyAlignment="1" applyProtection="1">
      <alignment horizontal="center"/>
      <protection/>
    </xf>
    <xf numFmtId="1" fontId="3" fillId="2" borderId="94" xfId="29" applyNumberFormat="1" applyFont="1" applyFill="1" applyBorder="1" applyAlignment="1" applyProtection="1">
      <alignment horizontal="center"/>
      <protection/>
    </xf>
    <xf numFmtId="171" fontId="3" fillId="2" borderId="94" xfId="29" applyNumberFormat="1" applyFont="1" applyFill="1" applyBorder="1" applyAlignment="1" applyProtection="1">
      <alignment horizontal="center"/>
      <protection/>
    </xf>
    <xf numFmtId="167" fontId="3" fillId="2" borderId="94" xfId="29" applyNumberFormat="1" applyFont="1" applyFill="1" applyBorder="1" applyAlignment="1" applyProtection="1">
      <alignment horizontal="center"/>
      <protection/>
    </xf>
    <xf numFmtId="168" fontId="3" fillId="2" borderId="95" xfId="29" applyNumberFormat="1" applyFont="1" applyFill="1" applyBorder="1" applyAlignment="1" applyProtection="1">
      <alignment horizontal="center"/>
      <protection/>
    </xf>
    <xf numFmtId="168" fontId="3" fillId="2" borderId="114" xfId="29" applyNumberFormat="1" applyFont="1" applyFill="1" applyBorder="1" applyAlignment="1" applyProtection="1">
      <alignment horizontal="center"/>
      <protection/>
    </xf>
    <xf numFmtId="170" fontId="3" fillId="2" borderId="97" xfId="29" applyNumberFormat="1" applyFont="1" applyFill="1" applyBorder="1" applyAlignment="1" applyProtection="1">
      <alignment horizontal="center"/>
      <protection/>
    </xf>
    <xf numFmtId="167" fontId="3" fillId="2" borderId="98" xfId="29" applyNumberFormat="1" applyFont="1" applyFill="1" applyBorder="1" applyProtection="1">
      <alignment/>
      <protection/>
    </xf>
    <xf numFmtId="165" fontId="3" fillId="2" borderId="100" xfId="29" applyFont="1" applyFill="1" applyBorder="1" applyAlignment="1">
      <alignment horizontal="left"/>
      <protection/>
    </xf>
    <xf numFmtId="170" fontId="3" fillId="2" borderId="101" xfId="29" applyNumberFormat="1" applyFont="1" applyFill="1" applyBorder="1" applyAlignment="1" applyProtection="1">
      <alignment horizontal="center"/>
      <protection/>
    </xf>
    <xf numFmtId="1" fontId="3" fillId="2" borderId="101" xfId="29" applyNumberFormat="1" applyFont="1" applyFill="1" applyBorder="1" applyAlignment="1" applyProtection="1">
      <alignment horizontal="center"/>
      <protection/>
    </xf>
    <xf numFmtId="171" fontId="3" fillId="2" borderId="101" xfId="29" applyNumberFormat="1" applyFont="1" applyFill="1" applyBorder="1" applyAlignment="1" applyProtection="1">
      <alignment horizontal="center"/>
      <protection/>
    </xf>
    <xf numFmtId="167" fontId="3" fillId="2" borderId="101" xfId="29" applyNumberFormat="1" applyFont="1" applyFill="1" applyBorder="1" applyAlignment="1" applyProtection="1">
      <alignment horizontal="center"/>
      <protection/>
    </xf>
    <xf numFmtId="170" fontId="3" fillId="2" borderId="103" xfId="29" applyNumberFormat="1" applyFont="1" applyFill="1" applyBorder="1" applyAlignment="1" applyProtection="1">
      <alignment horizontal="center"/>
      <protection/>
    </xf>
    <xf numFmtId="165" fontId="21" fillId="2" borderId="0" xfId="29" applyFont="1" applyFill="1">
      <alignment/>
      <protection/>
    </xf>
    <xf numFmtId="165" fontId="5" fillId="2" borderId="104" xfId="29" applyFont="1" applyFill="1" applyBorder="1" applyAlignment="1">
      <alignment horizontal="left"/>
      <protection/>
    </xf>
    <xf numFmtId="165" fontId="5" fillId="2" borderId="105" xfId="29" applyFont="1" applyFill="1" applyBorder="1" applyAlignment="1">
      <alignment horizontal="center"/>
      <protection/>
    </xf>
    <xf numFmtId="1" fontId="5" fillId="2" borderId="104" xfId="29" applyNumberFormat="1" applyFont="1" applyFill="1" applyBorder="1" applyAlignment="1">
      <alignment horizontal="center"/>
      <protection/>
    </xf>
    <xf numFmtId="171" fontId="5" fillId="2" borderId="104" xfId="29" applyNumberFormat="1" applyFont="1" applyFill="1" applyBorder="1" applyAlignment="1">
      <alignment horizontal="center"/>
      <protection/>
    </xf>
    <xf numFmtId="2" fontId="5" fillId="2" borderId="104" xfId="29" applyNumberFormat="1" applyFont="1" applyFill="1" applyBorder="1" applyAlignment="1">
      <alignment horizontal="center"/>
      <protection/>
    </xf>
    <xf numFmtId="164" fontId="5" fillId="2" borderId="59" xfId="29" applyNumberFormat="1" applyFont="1" applyFill="1" applyBorder="1" applyAlignment="1">
      <alignment horizontal="center"/>
      <protection/>
    </xf>
    <xf numFmtId="167" fontId="3" fillId="2" borderId="0" xfId="29" applyNumberFormat="1" applyFont="1" applyFill="1" applyBorder="1" applyProtection="1">
      <alignment/>
      <protection/>
    </xf>
    <xf numFmtId="170" fontId="3" fillId="2" borderId="106" xfId="29" applyNumberFormat="1" applyFont="1" applyFill="1" applyBorder="1" applyAlignment="1" applyProtection="1">
      <alignment horizontal="center"/>
      <protection/>
    </xf>
    <xf numFmtId="1" fontId="3" fillId="2" borderId="106" xfId="29" applyNumberFormat="1" applyFont="1" applyFill="1" applyBorder="1" applyAlignment="1" applyProtection="1">
      <alignment horizontal="center"/>
      <protection/>
    </xf>
    <xf numFmtId="171" fontId="3" fillId="2" borderId="106" xfId="29" applyNumberFormat="1" applyFont="1" applyFill="1" applyBorder="1" applyAlignment="1" applyProtection="1">
      <alignment horizontal="center"/>
      <protection/>
    </xf>
    <xf numFmtId="2" fontId="3" fillId="2" borderId="106" xfId="29" applyNumberFormat="1" applyFont="1" applyFill="1" applyBorder="1" applyAlignment="1" applyProtection="1">
      <alignment horizontal="center"/>
      <protection/>
    </xf>
    <xf numFmtId="164" fontId="3" fillId="2" borderId="107" xfId="29" applyNumberFormat="1" applyFont="1" applyFill="1" applyBorder="1" applyAlignment="1" applyProtection="1">
      <alignment horizontal="center"/>
      <protection/>
    </xf>
    <xf numFmtId="165" fontId="3" fillId="2" borderId="29" xfId="29" applyFont="1" applyFill="1" applyBorder="1">
      <alignment/>
      <protection/>
    </xf>
    <xf numFmtId="165" fontId="3" fillId="2" borderId="14" xfId="29" applyFont="1" applyFill="1" applyBorder="1" applyAlignment="1">
      <alignment horizontal="center"/>
      <protection/>
    </xf>
    <xf numFmtId="1" fontId="3" fillId="2" borderId="14" xfId="29" applyNumberFormat="1" applyFont="1" applyFill="1" applyBorder="1" applyAlignment="1">
      <alignment horizontal="center"/>
      <protection/>
    </xf>
    <xf numFmtId="171" fontId="3" fillId="2" borderId="14" xfId="29" applyNumberFormat="1" applyFont="1" applyFill="1" applyBorder="1" applyAlignment="1">
      <alignment horizontal="center"/>
      <protection/>
    </xf>
    <xf numFmtId="2" fontId="3" fillId="2" borderId="14" xfId="29" applyNumberFormat="1" applyFont="1" applyFill="1" applyBorder="1" applyAlignment="1">
      <alignment horizontal="center"/>
      <protection/>
    </xf>
    <xf numFmtId="164" fontId="3" fillId="2" borderId="43" xfId="29" applyNumberFormat="1" applyFont="1" applyFill="1" applyBorder="1" applyAlignment="1">
      <alignment horizontal="center"/>
      <protection/>
    </xf>
    <xf numFmtId="165" fontId="3" fillId="2" borderId="31" xfId="29" applyFont="1" applyFill="1" applyBorder="1">
      <alignment/>
      <protection/>
    </xf>
    <xf numFmtId="165" fontId="18" fillId="2" borderId="108" xfId="29" applyFont="1" applyFill="1" applyBorder="1">
      <alignment/>
      <protection/>
    </xf>
    <xf numFmtId="165" fontId="3" fillId="2" borderId="109" xfId="29" applyFont="1" applyFill="1" applyBorder="1" applyAlignment="1">
      <alignment horizontal="center"/>
      <protection/>
    </xf>
    <xf numFmtId="1" fontId="3" fillId="2" borderId="109" xfId="29" applyNumberFormat="1" applyFont="1" applyFill="1" applyBorder="1" applyAlignment="1">
      <alignment horizontal="center"/>
      <protection/>
    </xf>
    <xf numFmtId="171" fontId="3" fillId="2" borderId="109" xfId="29" applyNumberFormat="1" applyFont="1" applyFill="1" applyBorder="1" applyAlignment="1">
      <alignment horizontal="center"/>
      <protection/>
    </xf>
    <xf numFmtId="2" fontId="3" fillId="2" borderId="109" xfId="29" applyNumberFormat="1" applyFont="1" applyFill="1" applyBorder="1" applyAlignment="1">
      <alignment horizontal="center"/>
      <protection/>
    </xf>
    <xf numFmtId="164" fontId="3" fillId="2" borderId="110" xfId="29" applyNumberFormat="1" applyFont="1" applyFill="1" applyBorder="1" applyAlignment="1">
      <alignment horizontal="center"/>
      <protection/>
    </xf>
    <xf numFmtId="165" fontId="3" fillId="2" borderId="34" xfId="29" applyFont="1" applyFill="1" applyBorder="1">
      <alignment/>
      <protection/>
    </xf>
    <xf numFmtId="165" fontId="18" fillId="2" borderId="32" xfId="29" applyFont="1" applyFill="1" applyBorder="1">
      <alignment/>
      <protection/>
    </xf>
    <xf numFmtId="165" fontId="3" fillId="0" borderId="61" xfId="29" applyFont="1" applyBorder="1" applyAlignment="1">
      <alignment horizontal="left"/>
      <protection/>
    </xf>
    <xf numFmtId="165" fontId="3" fillId="2" borderId="9" xfId="29" applyFont="1" applyFill="1" applyBorder="1" applyAlignment="1">
      <alignment horizontal="center"/>
      <protection/>
    </xf>
    <xf numFmtId="1" fontId="3" fillId="2" borderId="9" xfId="29" applyNumberFormat="1" applyFont="1" applyFill="1" applyBorder="1" applyAlignment="1" applyProtection="1">
      <alignment horizontal="center"/>
      <protection/>
    </xf>
    <xf numFmtId="171" fontId="3" fillId="2" borderId="9" xfId="29" applyNumberFormat="1" applyFont="1" applyFill="1" applyBorder="1" applyAlignment="1" applyProtection="1">
      <alignment horizontal="center"/>
      <protection/>
    </xf>
    <xf numFmtId="167" fontId="3" fillId="2" borderId="9" xfId="29" applyNumberFormat="1" applyFont="1" applyFill="1" applyBorder="1" applyAlignment="1" applyProtection="1">
      <alignment horizontal="center"/>
      <protection/>
    </xf>
    <xf numFmtId="170" fontId="3" fillId="2" borderId="111" xfId="29" applyNumberFormat="1" applyFont="1" applyFill="1" applyBorder="1" applyAlignment="1" applyProtection="1">
      <alignment horizontal="center"/>
      <protection/>
    </xf>
    <xf numFmtId="1" fontId="3" fillId="2" borderId="112" xfId="29" applyNumberFormat="1" applyFont="1" applyFill="1" applyBorder="1" applyProtection="1">
      <alignment/>
      <protection/>
    </xf>
    <xf numFmtId="1" fontId="3" fillId="2" borderId="113" xfId="29" applyNumberFormat="1" applyFont="1" applyFill="1" applyBorder="1" applyAlignment="1" applyProtection="1">
      <alignment horizontal="center"/>
      <protection/>
    </xf>
    <xf numFmtId="2" fontId="1" fillId="2" borderId="0" xfId="29" applyNumberFormat="1" applyFont="1" applyFill="1" applyBorder="1" applyAlignment="1">
      <alignment/>
      <protection/>
    </xf>
    <xf numFmtId="165" fontId="3" fillId="2" borderId="0" xfId="29" applyFont="1" applyFill="1" applyBorder="1" applyAlignment="1">
      <alignment horizontal="center"/>
      <protection/>
    </xf>
    <xf numFmtId="1" fontId="3" fillId="2" borderId="0" xfId="29" applyNumberFormat="1" applyFont="1" applyFill="1" applyBorder="1" applyAlignment="1">
      <alignment horizontal="center"/>
      <protection/>
    </xf>
    <xf numFmtId="171" fontId="3" fillId="2" borderId="0" xfId="29" applyNumberFormat="1" applyFont="1" applyFill="1" applyBorder="1" applyAlignment="1">
      <alignment horizontal="center"/>
      <protection/>
    </xf>
    <xf numFmtId="2" fontId="3" fillId="2" borderId="0" xfId="29" applyNumberFormat="1" applyFont="1" applyFill="1" applyBorder="1" applyAlignment="1">
      <alignment horizontal="center"/>
      <protection/>
    </xf>
    <xf numFmtId="1" fontId="3" fillId="2" borderId="0" xfId="29" applyNumberFormat="1" applyFont="1" applyFill="1" applyBorder="1" applyAlignment="1" applyProtection="1">
      <alignment horizontal="center"/>
      <protection/>
    </xf>
    <xf numFmtId="1" fontId="18" fillId="2" borderId="0" xfId="29" applyNumberFormat="1" applyFont="1" applyFill="1" applyProtection="1">
      <alignment/>
      <protection/>
    </xf>
    <xf numFmtId="171" fontId="18" fillId="2" borderId="0" xfId="29" applyNumberFormat="1" applyFont="1" applyFill="1" applyProtection="1">
      <alignment/>
      <protection/>
    </xf>
    <xf numFmtId="167" fontId="18" fillId="2" borderId="0" xfId="29" applyNumberFormat="1" applyFont="1" applyFill="1" applyAlignment="1" applyProtection="1">
      <alignment horizontal="center"/>
      <protection/>
    </xf>
    <xf numFmtId="170" fontId="18" fillId="2" borderId="0" xfId="29" applyNumberFormat="1" applyFont="1" applyFill="1" applyProtection="1">
      <alignment/>
      <protection/>
    </xf>
    <xf numFmtId="167" fontId="18" fillId="2" borderId="0" xfId="29" applyNumberFormat="1" applyFont="1" applyFill="1" applyProtection="1">
      <alignment/>
      <protection/>
    </xf>
    <xf numFmtId="165" fontId="3" fillId="2" borderId="27" xfId="30" applyFont="1" applyFill="1" applyBorder="1">
      <alignment/>
      <protection/>
    </xf>
    <xf numFmtId="165" fontId="3" fillId="2" borderId="28" xfId="30" applyFont="1" applyFill="1" applyBorder="1">
      <alignment/>
      <protection/>
    </xf>
    <xf numFmtId="164" fontId="3" fillId="2" borderId="41" xfId="30" applyNumberFormat="1" applyFont="1" applyFill="1" applyBorder="1" applyAlignment="1">
      <alignment horizontal="center"/>
      <protection/>
    </xf>
    <xf numFmtId="165" fontId="3" fillId="2" borderId="41" xfId="30" applyFont="1" applyFill="1" applyBorder="1">
      <alignment/>
      <protection/>
    </xf>
    <xf numFmtId="170" fontId="3" fillId="2" borderId="41" xfId="30" applyNumberFormat="1" applyFont="1" applyFill="1" applyBorder="1">
      <alignment/>
      <protection/>
    </xf>
    <xf numFmtId="171" fontId="3" fillId="2" borderId="41" xfId="30" applyNumberFormat="1" applyFont="1" applyFill="1" applyBorder="1">
      <alignment/>
      <protection/>
    </xf>
    <xf numFmtId="171" fontId="3" fillId="2" borderId="42" xfId="30" applyNumberFormat="1" applyFont="1" applyFill="1" applyBorder="1">
      <alignment/>
      <protection/>
    </xf>
    <xf numFmtId="165" fontId="3" fillId="2" borderId="0" xfId="30" applyFont="1" applyFill="1">
      <alignment/>
      <protection/>
    </xf>
    <xf numFmtId="165" fontId="3" fillId="2" borderId="30" xfId="30" applyFont="1" applyFill="1" applyBorder="1">
      <alignment/>
      <protection/>
    </xf>
    <xf numFmtId="14" fontId="3" fillId="2" borderId="0" xfId="30" applyNumberFormat="1" applyFont="1" applyFill="1" applyBorder="1">
      <alignment/>
      <protection/>
    </xf>
    <xf numFmtId="164" fontId="3" fillId="2" borderId="0" xfId="30" applyNumberFormat="1" applyFont="1" applyFill="1" applyBorder="1" applyAlignment="1" quotePrefix="1">
      <alignment horizontal="left"/>
      <protection/>
    </xf>
    <xf numFmtId="170" fontId="3" fillId="2" borderId="0" xfId="30" applyNumberFormat="1" applyFont="1" applyFill="1">
      <alignment/>
      <protection/>
    </xf>
    <xf numFmtId="171" fontId="3" fillId="2" borderId="0" xfId="30" applyNumberFormat="1" applyFont="1" applyFill="1" applyBorder="1">
      <alignment/>
      <protection/>
    </xf>
    <xf numFmtId="164" fontId="3" fillId="2" borderId="0" xfId="30" applyNumberFormat="1" applyFont="1" applyFill="1" applyAlignment="1">
      <alignment horizontal="center"/>
      <protection/>
    </xf>
    <xf numFmtId="171" fontId="3" fillId="2" borderId="43" xfId="30" applyNumberFormat="1" applyFont="1" applyFill="1" applyBorder="1">
      <alignment/>
      <protection/>
    </xf>
    <xf numFmtId="164" fontId="3" fillId="2" borderId="0" xfId="30" applyNumberFormat="1" applyFont="1" applyFill="1" applyBorder="1" applyAlignment="1">
      <alignment horizontal="left"/>
      <protection/>
    </xf>
    <xf numFmtId="165" fontId="3" fillId="2" borderId="0" xfId="30" applyFont="1" applyFill="1" applyBorder="1" applyAlignment="1">
      <alignment horizontal="left"/>
      <protection/>
    </xf>
    <xf numFmtId="164" fontId="2" fillId="2" borderId="0" xfId="30" applyNumberFormat="1" applyFont="1" applyFill="1" applyBorder="1" applyAlignment="1">
      <alignment horizontal="left"/>
      <protection/>
    </xf>
    <xf numFmtId="165" fontId="13" fillId="2" borderId="0" xfId="30" applyFont="1" applyFill="1">
      <alignment/>
      <protection/>
    </xf>
    <xf numFmtId="170" fontId="13" fillId="2" borderId="0" xfId="30" applyNumberFormat="1" applyFont="1" applyFill="1">
      <alignment/>
      <protection/>
    </xf>
    <xf numFmtId="171" fontId="13" fillId="2" borderId="0" xfId="30" applyNumberFormat="1" applyFont="1" applyFill="1" applyBorder="1">
      <alignment/>
      <protection/>
    </xf>
    <xf numFmtId="171" fontId="13" fillId="2" borderId="43" xfId="30" applyNumberFormat="1" applyFont="1" applyFill="1" applyBorder="1">
      <alignment/>
      <protection/>
    </xf>
    <xf numFmtId="165" fontId="2" fillId="2" borderId="7" xfId="30" applyFont="1" applyFill="1" applyBorder="1" applyAlignment="1">
      <alignment horizontal="left"/>
      <protection/>
    </xf>
    <xf numFmtId="170" fontId="3" fillId="2" borderId="0" xfId="30" applyNumberFormat="1" applyFont="1" applyFill="1" applyBorder="1" applyAlignment="1">
      <alignment horizontal="center"/>
      <protection/>
    </xf>
    <xf numFmtId="165" fontId="2" fillId="2" borderId="0" xfId="30" applyFont="1" applyFill="1" applyBorder="1" applyAlignment="1">
      <alignment horizontal="left"/>
      <protection/>
    </xf>
    <xf numFmtId="170" fontId="15" fillId="2" borderId="0" xfId="30" applyNumberFormat="1" applyFont="1" applyFill="1" applyBorder="1" applyAlignment="1">
      <alignment horizontal="left"/>
      <protection/>
    </xf>
    <xf numFmtId="165" fontId="3" fillId="2" borderId="0" xfId="30" applyFont="1" applyFill="1" applyBorder="1">
      <alignment/>
      <protection/>
    </xf>
    <xf numFmtId="164" fontId="3" fillId="2" borderId="0" xfId="30" applyNumberFormat="1" applyFont="1" applyFill="1" applyBorder="1" applyAlignment="1">
      <alignment horizontal="center"/>
      <protection/>
    </xf>
    <xf numFmtId="2" fontId="3" fillId="0" borderId="0" xfId="30" applyNumberFormat="1" applyFont="1" applyBorder="1" applyAlignment="1">
      <alignment horizontal="right"/>
      <protection/>
    </xf>
    <xf numFmtId="165" fontId="3" fillId="2" borderId="44" xfId="30" applyFont="1" applyFill="1" applyBorder="1" applyAlignment="1" quotePrefix="1">
      <alignment horizontal="left"/>
      <protection/>
    </xf>
    <xf numFmtId="165" fontId="3" fillId="2" borderId="45" xfId="30" applyFont="1" applyFill="1" applyBorder="1" applyAlignment="1">
      <alignment horizontal="centerContinuous" vertical="center" wrapText="1"/>
      <protection/>
    </xf>
    <xf numFmtId="165" fontId="3" fillId="2" borderId="84" xfId="30" applyFont="1" applyFill="1" applyBorder="1" applyAlignment="1">
      <alignment horizontal="centerContinuous" vertical="center" wrapText="1"/>
      <protection/>
    </xf>
    <xf numFmtId="165" fontId="3" fillId="2" borderId="45" xfId="30" applyFont="1" applyFill="1" applyBorder="1" applyAlignment="1">
      <alignment horizontal="centerContinuous"/>
      <protection/>
    </xf>
    <xf numFmtId="165" fontId="3" fillId="2" borderId="84" xfId="30" applyFont="1" applyFill="1" applyBorder="1" applyAlignment="1">
      <alignment horizontal="centerContinuous"/>
      <protection/>
    </xf>
    <xf numFmtId="165" fontId="3" fillId="2" borderId="45" xfId="30" applyFont="1" applyFill="1" applyBorder="1" applyAlignment="1" quotePrefix="1">
      <alignment horizontal="centerContinuous"/>
      <protection/>
    </xf>
    <xf numFmtId="171" fontId="3" fillId="2" borderId="45" xfId="30" applyNumberFormat="1" applyFont="1" applyFill="1" applyBorder="1" applyAlignment="1">
      <alignment horizontal="centerContinuous" vertical="center" wrapText="1"/>
      <protection/>
    </xf>
    <xf numFmtId="165" fontId="3" fillId="2" borderId="47" xfId="30" applyFont="1" applyFill="1" applyBorder="1" applyAlignment="1">
      <alignment horizontal="centerContinuous"/>
      <protection/>
    </xf>
    <xf numFmtId="165" fontId="3" fillId="2" borderId="47" xfId="30" applyFont="1" applyFill="1" applyBorder="1" applyAlignment="1" quotePrefix="1">
      <alignment horizontal="centerContinuous"/>
      <protection/>
    </xf>
    <xf numFmtId="171" fontId="3" fillId="2" borderId="48" xfId="30" applyNumberFormat="1" applyFont="1" applyFill="1" applyBorder="1" applyAlignment="1">
      <alignment horizontal="centerContinuous" vertical="center" wrapText="1"/>
      <protection/>
    </xf>
    <xf numFmtId="165" fontId="1" fillId="2" borderId="0" xfId="30" applyFont="1" applyFill="1">
      <alignment/>
      <protection/>
    </xf>
    <xf numFmtId="165" fontId="3" fillId="2" borderId="44" xfId="30" applyFont="1" applyFill="1" applyBorder="1" applyAlignment="1">
      <alignment horizontal="left"/>
      <protection/>
    </xf>
    <xf numFmtId="171" fontId="3" fillId="2" borderId="44" xfId="30" applyNumberFormat="1" applyFont="1" applyFill="1" applyBorder="1" applyAlignment="1">
      <alignment horizontal="center"/>
      <protection/>
    </xf>
    <xf numFmtId="1" fontId="3" fillId="0" borderId="44" xfId="30" applyNumberFormat="1" applyFont="1" applyBorder="1" applyAlignment="1" applyProtection="1">
      <alignment horizontal="center"/>
      <protection/>
    </xf>
    <xf numFmtId="1" fontId="3" fillId="0" borderId="91" xfId="30" applyNumberFormat="1" applyFont="1" applyBorder="1" applyAlignment="1" applyProtection="1">
      <alignment horizontal="center"/>
      <protection/>
    </xf>
    <xf numFmtId="165" fontId="3" fillId="2" borderId="49" xfId="30" applyFont="1" applyFill="1" applyBorder="1" applyAlignment="1">
      <alignment horizontal="left"/>
      <protection/>
    </xf>
    <xf numFmtId="171" fontId="3" fillId="2" borderId="49" xfId="30" applyNumberFormat="1" applyFont="1" applyFill="1" applyBorder="1" applyAlignment="1">
      <alignment horizontal="center"/>
      <protection/>
    </xf>
    <xf numFmtId="1" fontId="3" fillId="2" borderId="50" xfId="30" applyNumberFormat="1" applyFont="1" applyFill="1" applyBorder="1" applyAlignment="1">
      <alignment horizontal="center"/>
      <protection/>
    </xf>
    <xf numFmtId="1" fontId="3" fillId="2" borderId="64" xfId="30" applyNumberFormat="1" applyFont="1" applyFill="1" applyBorder="1" applyAlignment="1">
      <alignment horizontal="center"/>
      <protection/>
    </xf>
    <xf numFmtId="165" fontId="1" fillId="2" borderId="0" xfId="30" applyFont="1" applyFill="1" applyBorder="1">
      <alignment/>
      <protection/>
    </xf>
    <xf numFmtId="165" fontId="3" fillId="2" borderId="52" xfId="30" applyFont="1" applyFill="1" applyBorder="1" applyAlignment="1">
      <alignment horizontal="left"/>
      <protection/>
    </xf>
    <xf numFmtId="171" fontId="3" fillId="2" borderId="52" xfId="30" applyNumberFormat="1" applyFont="1" applyFill="1" applyBorder="1" applyAlignment="1">
      <alignment horizontal="center"/>
      <protection/>
    </xf>
    <xf numFmtId="165" fontId="3" fillId="2" borderId="53" xfId="30" applyFont="1" applyFill="1" applyBorder="1" applyAlignment="1">
      <alignment horizontal="center"/>
      <protection/>
    </xf>
    <xf numFmtId="165" fontId="3" fillId="2" borderId="43" xfId="30" applyFont="1" applyFill="1" applyBorder="1" applyAlignment="1">
      <alignment horizontal="center"/>
      <protection/>
    </xf>
    <xf numFmtId="165" fontId="5" fillId="2" borderId="54" xfId="30" applyFont="1" applyFill="1" applyBorder="1" applyAlignment="1">
      <alignment horizontal="left"/>
      <protection/>
    </xf>
    <xf numFmtId="171" fontId="5" fillId="2" borderId="54" xfId="30" applyNumberFormat="1" applyFont="1" applyFill="1" applyBorder="1" applyAlignment="1">
      <alignment horizontal="center"/>
      <protection/>
    </xf>
    <xf numFmtId="165" fontId="5" fillId="2" borderId="55" xfId="30" applyFont="1" applyFill="1" applyBorder="1" applyAlignment="1">
      <alignment horizontal="center"/>
      <protection/>
    </xf>
    <xf numFmtId="165" fontId="5" fillId="2" borderId="56" xfId="30" applyFont="1" applyFill="1" applyBorder="1" applyAlignment="1">
      <alignment horizontal="center"/>
      <protection/>
    </xf>
    <xf numFmtId="2" fontId="3" fillId="2" borderId="57" xfId="30" applyNumberFormat="1" applyFont="1" applyFill="1" applyBorder="1" applyAlignment="1">
      <alignment horizontal="left"/>
      <protection/>
    </xf>
    <xf numFmtId="171" fontId="3" fillId="2" borderId="57" xfId="30" applyNumberFormat="1" applyFont="1" applyFill="1" applyBorder="1" applyAlignment="1">
      <alignment horizontal="center"/>
      <protection/>
    </xf>
    <xf numFmtId="165" fontId="3" fillId="2" borderId="58" xfId="30" applyFont="1" applyFill="1" applyBorder="1" applyAlignment="1">
      <alignment horizontal="center"/>
      <protection/>
    </xf>
    <xf numFmtId="165" fontId="3" fillId="2" borderId="59" xfId="30" applyFont="1" applyFill="1" applyBorder="1" applyAlignment="1">
      <alignment horizontal="center"/>
      <protection/>
    </xf>
    <xf numFmtId="2" fontId="3" fillId="2" borderId="60" xfId="30" applyNumberFormat="1" applyFont="1" applyFill="1" applyBorder="1" applyAlignment="1">
      <alignment/>
      <protection/>
    </xf>
    <xf numFmtId="165" fontId="3" fillId="2" borderId="61" xfId="30" applyFont="1" applyFill="1" applyBorder="1" applyAlignment="1">
      <alignment horizontal="center"/>
      <protection/>
    </xf>
    <xf numFmtId="171" fontId="3" fillId="2" borderId="61" xfId="30" applyNumberFormat="1" applyFont="1" applyFill="1" applyBorder="1" applyAlignment="1">
      <alignment horizontal="center"/>
      <protection/>
    </xf>
    <xf numFmtId="165" fontId="3" fillId="2" borderId="62" xfId="30" applyFont="1" applyFill="1" applyBorder="1" applyAlignment="1">
      <alignment horizontal="center"/>
      <protection/>
    </xf>
    <xf numFmtId="165" fontId="3" fillId="2" borderId="63" xfId="30" applyFont="1" applyFill="1" applyBorder="1" applyAlignment="1">
      <alignment horizontal="center"/>
      <protection/>
    </xf>
    <xf numFmtId="165" fontId="3" fillId="2" borderId="52" xfId="30" applyFont="1" applyFill="1" applyBorder="1" applyAlignment="1" quotePrefix="1">
      <alignment horizontal="left"/>
      <protection/>
    </xf>
    <xf numFmtId="171" fontId="3" fillId="2" borderId="46" xfId="30" applyNumberFormat="1" applyFont="1" applyFill="1" applyBorder="1" applyAlignment="1" applyProtection="1">
      <alignment horizontal="center"/>
      <protection/>
    </xf>
    <xf numFmtId="167" fontId="3" fillId="2" borderId="46" xfId="30" applyNumberFormat="1" applyFont="1" applyFill="1" applyBorder="1" applyAlignment="1" applyProtection="1">
      <alignment horizontal="center"/>
      <protection/>
    </xf>
    <xf numFmtId="167" fontId="3" fillId="2" borderId="48" xfId="30" applyNumberFormat="1" applyFont="1" applyFill="1" applyBorder="1" applyAlignment="1" applyProtection="1">
      <alignment horizontal="center"/>
      <protection/>
    </xf>
    <xf numFmtId="171" fontId="3" fillId="2" borderId="53" xfId="30" applyNumberFormat="1" applyFont="1" applyFill="1" applyBorder="1" applyAlignment="1" applyProtection="1">
      <alignment horizontal="center"/>
      <protection/>
    </xf>
    <xf numFmtId="167" fontId="3" fillId="2" borderId="53" xfId="30" applyNumberFormat="1" applyFont="1" applyFill="1" applyBorder="1" applyAlignment="1" applyProtection="1">
      <alignment horizontal="center"/>
      <protection/>
    </xf>
    <xf numFmtId="167" fontId="3" fillId="2" borderId="43" xfId="30" applyNumberFormat="1" applyFont="1" applyFill="1" applyBorder="1" applyAlignment="1" applyProtection="1">
      <alignment horizontal="center"/>
      <protection/>
    </xf>
    <xf numFmtId="171" fontId="3" fillId="2" borderId="50" xfId="30" applyNumberFormat="1" applyFont="1" applyFill="1" applyBorder="1" applyAlignment="1" applyProtection="1">
      <alignment horizontal="center"/>
      <protection/>
    </xf>
    <xf numFmtId="167" fontId="3" fillId="2" borderId="50" xfId="30" applyNumberFormat="1" applyFont="1" applyFill="1" applyBorder="1" applyAlignment="1" applyProtection="1">
      <alignment horizontal="center"/>
      <protection/>
    </xf>
    <xf numFmtId="167" fontId="3" fillId="2" borderId="64" xfId="30" applyNumberFormat="1" applyFont="1" applyFill="1" applyBorder="1" applyAlignment="1" applyProtection="1">
      <alignment horizontal="center"/>
      <protection/>
    </xf>
    <xf numFmtId="165" fontId="3" fillId="2" borderId="65" xfId="30" applyFont="1" applyFill="1" applyBorder="1">
      <alignment/>
      <protection/>
    </xf>
    <xf numFmtId="165" fontId="3" fillId="2" borderId="84" xfId="30" applyFont="1" applyFill="1" applyBorder="1" applyAlignment="1" quotePrefix="1">
      <alignment horizontal="centerContinuous"/>
      <protection/>
    </xf>
    <xf numFmtId="171" fontId="3" fillId="2" borderId="45" xfId="30" applyNumberFormat="1" applyFont="1" applyFill="1" applyBorder="1" applyAlignment="1" quotePrefix="1">
      <alignment horizontal="centerContinuous"/>
      <protection/>
    </xf>
    <xf numFmtId="171" fontId="3" fillId="2" borderId="48" xfId="30" applyNumberFormat="1" applyFont="1" applyFill="1" applyBorder="1" applyAlignment="1" quotePrefix="1">
      <alignment horizontal="centerContinuous"/>
      <protection/>
    </xf>
    <xf numFmtId="1" fontId="3" fillId="2" borderId="51" xfId="30" applyNumberFormat="1" applyFont="1" applyFill="1" applyBorder="1" applyAlignment="1">
      <alignment horizontal="center"/>
      <protection/>
    </xf>
    <xf numFmtId="165" fontId="3" fillId="2" borderId="82" xfId="30" applyFont="1" applyFill="1" applyBorder="1" applyAlignment="1">
      <alignment horizontal="center"/>
      <protection/>
    </xf>
    <xf numFmtId="165" fontId="5" fillId="2" borderId="115" xfId="30" applyFont="1" applyFill="1" applyBorder="1" applyAlignment="1">
      <alignment horizontal="center"/>
      <protection/>
    </xf>
    <xf numFmtId="2" fontId="5" fillId="2" borderId="52" xfId="30" applyNumberFormat="1" applyFont="1" applyFill="1" applyBorder="1" applyAlignment="1">
      <alignment horizontal="left"/>
      <protection/>
    </xf>
    <xf numFmtId="165" fontId="3" fillId="2" borderId="116" xfId="30" applyFont="1" applyFill="1" applyBorder="1" applyAlignment="1">
      <alignment horizontal="center"/>
      <protection/>
    </xf>
    <xf numFmtId="2" fontId="5" fillId="2" borderId="52" xfId="30" applyNumberFormat="1" applyFont="1" applyFill="1" applyBorder="1" applyAlignment="1">
      <alignment/>
      <protection/>
    </xf>
    <xf numFmtId="165" fontId="3" fillId="2" borderId="66" xfId="30" applyFont="1" applyFill="1" applyBorder="1" applyAlignment="1">
      <alignment horizontal="center"/>
      <protection/>
    </xf>
    <xf numFmtId="165" fontId="3" fillId="2" borderId="117" xfId="30" applyFont="1" applyFill="1" applyBorder="1" applyAlignment="1">
      <alignment horizontal="center"/>
      <protection/>
    </xf>
    <xf numFmtId="167" fontId="3" fillId="2" borderId="91" xfId="30" applyNumberFormat="1" applyFont="1" applyFill="1" applyBorder="1" applyAlignment="1" applyProtection="1">
      <alignment horizontal="center"/>
      <protection/>
    </xf>
    <xf numFmtId="167" fontId="3" fillId="2" borderId="82" xfId="30" applyNumberFormat="1" applyFont="1" applyFill="1" applyBorder="1" applyAlignment="1" applyProtection="1">
      <alignment horizontal="center"/>
      <protection/>
    </xf>
    <xf numFmtId="171" fontId="3" fillId="2" borderId="52" xfId="30" applyNumberFormat="1" applyFont="1" applyFill="1" applyBorder="1" applyAlignment="1" applyProtection="1">
      <alignment horizontal="center"/>
      <protection/>
    </xf>
    <xf numFmtId="165" fontId="3" fillId="2" borderId="119" xfId="30" applyFont="1" applyFill="1" applyBorder="1">
      <alignment/>
      <protection/>
    </xf>
    <xf numFmtId="165" fontId="5" fillId="0" borderId="9" xfId="30" applyFont="1" applyBorder="1">
      <alignment/>
      <protection/>
    </xf>
    <xf numFmtId="171" fontId="3" fillId="2" borderId="9" xfId="30" applyNumberFormat="1" applyFont="1" applyFill="1" applyBorder="1" applyAlignment="1">
      <alignment horizontal="center"/>
      <protection/>
    </xf>
    <xf numFmtId="1" fontId="3" fillId="2" borderId="9" xfId="30" applyNumberFormat="1" applyFont="1" applyFill="1" applyBorder="1" applyAlignment="1">
      <alignment horizontal="center"/>
      <protection/>
    </xf>
    <xf numFmtId="170" fontId="3" fillId="2" borderId="9" xfId="30" applyNumberFormat="1" applyFont="1" applyFill="1" applyBorder="1">
      <alignment/>
      <protection/>
    </xf>
    <xf numFmtId="165" fontId="3" fillId="2" borderId="9" xfId="30" applyFont="1" applyFill="1" applyBorder="1">
      <alignment/>
      <protection/>
    </xf>
    <xf numFmtId="171" fontId="3" fillId="2" borderId="9" xfId="30" applyNumberFormat="1" applyFont="1" applyFill="1" applyBorder="1">
      <alignment/>
      <protection/>
    </xf>
    <xf numFmtId="164" fontId="3" fillId="2" borderId="9" xfId="30" applyNumberFormat="1" applyFont="1" applyFill="1" applyBorder="1" applyAlignment="1">
      <alignment horizontal="center"/>
      <protection/>
    </xf>
    <xf numFmtId="171" fontId="3" fillId="2" borderId="21" xfId="30" applyNumberFormat="1" applyFont="1" applyFill="1" applyBorder="1">
      <alignment/>
      <protection/>
    </xf>
    <xf numFmtId="165" fontId="18" fillId="2" borderId="27" xfId="30" applyFont="1" applyFill="1" applyBorder="1">
      <alignment/>
      <protection/>
    </xf>
    <xf numFmtId="165" fontId="18" fillId="2" borderId="41" xfId="30" applyFont="1" applyFill="1" applyBorder="1">
      <alignment/>
      <protection/>
    </xf>
    <xf numFmtId="2" fontId="18" fillId="2" borderId="41" xfId="30" applyNumberFormat="1" applyFont="1" applyFill="1" applyBorder="1">
      <alignment/>
      <protection/>
    </xf>
    <xf numFmtId="1" fontId="18" fillId="2" borderId="41" xfId="30" applyNumberFormat="1" applyFont="1" applyFill="1" applyBorder="1">
      <alignment/>
      <protection/>
    </xf>
    <xf numFmtId="171" fontId="18" fillId="2" borderId="41" xfId="30" applyNumberFormat="1" applyFont="1" applyFill="1" applyBorder="1">
      <alignment/>
      <protection/>
    </xf>
    <xf numFmtId="165" fontId="18" fillId="2" borderId="41" xfId="30" applyFont="1" applyFill="1" applyBorder="1" applyAlignment="1">
      <alignment horizontal="center"/>
      <protection/>
    </xf>
    <xf numFmtId="165" fontId="18" fillId="2" borderId="42" xfId="30" applyFont="1" applyFill="1" applyBorder="1">
      <alignment/>
      <protection/>
    </xf>
    <xf numFmtId="165" fontId="18" fillId="2" borderId="0" xfId="30" applyFont="1" applyFill="1">
      <alignment/>
      <protection/>
    </xf>
    <xf numFmtId="165" fontId="18" fillId="2" borderId="30" xfId="30" applyFont="1" applyFill="1" applyBorder="1">
      <alignment/>
      <protection/>
    </xf>
    <xf numFmtId="2" fontId="3" fillId="2" borderId="0" xfId="30" applyNumberFormat="1" applyFont="1" applyFill="1" applyBorder="1" applyAlignment="1" quotePrefix="1">
      <alignment horizontal="left"/>
      <protection/>
    </xf>
    <xf numFmtId="1" fontId="18" fillId="2" borderId="0" xfId="30" applyNumberFormat="1" applyFont="1" applyFill="1">
      <alignment/>
      <protection/>
    </xf>
    <xf numFmtId="171" fontId="18" fillId="2" borderId="0" xfId="30" applyNumberFormat="1" applyFont="1" applyFill="1">
      <alignment/>
      <protection/>
    </xf>
    <xf numFmtId="165" fontId="18" fillId="2" borderId="0" xfId="30" applyFont="1" applyFill="1" applyAlignment="1">
      <alignment horizontal="center"/>
      <protection/>
    </xf>
    <xf numFmtId="165" fontId="18" fillId="2" borderId="0" xfId="30" applyFont="1" applyFill="1" applyBorder="1">
      <alignment/>
      <protection/>
    </xf>
    <xf numFmtId="165" fontId="18" fillId="2" borderId="0" xfId="30" applyFont="1" applyFill="1" applyBorder="1" applyAlignment="1">
      <alignment horizontal="left"/>
      <protection/>
    </xf>
    <xf numFmtId="165" fontId="18" fillId="2" borderId="43" xfId="30" applyFont="1" applyFill="1" applyBorder="1">
      <alignment/>
      <protection/>
    </xf>
    <xf numFmtId="2" fontId="3" fillId="2" borderId="0" xfId="30" applyNumberFormat="1" applyFont="1" applyFill="1" applyBorder="1" applyAlignment="1">
      <alignment horizontal="left"/>
      <protection/>
    </xf>
    <xf numFmtId="1" fontId="18" fillId="2" borderId="0" xfId="30" applyNumberFormat="1" applyFont="1" applyFill="1" applyBorder="1">
      <alignment/>
      <protection/>
    </xf>
    <xf numFmtId="171" fontId="18" fillId="2" borderId="0" xfId="30" applyNumberFormat="1" applyFont="1" applyFill="1" applyBorder="1">
      <alignment/>
      <protection/>
    </xf>
    <xf numFmtId="165" fontId="18" fillId="2" borderId="31" xfId="30" applyFont="1" applyFill="1" applyBorder="1">
      <alignment/>
      <protection/>
    </xf>
    <xf numFmtId="2" fontId="2" fillId="2" borderId="0" xfId="30" applyNumberFormat="1" applyFont="1" applyFill="1" applyBorder="1" applyAlignment="1">
      <alignment horizontal="left"/>
      <protection/>
    </xf>
    <xf numFmtId="165" fontId="18" fillId="2" borderId="0" xfId="30" applyFont="1" applyFill="1" applyBorder="1" applyAlignment="1" quotePrefix="1">
      <alignment horizontal="left"/>
      <protection/>
    </xf>
    <xf numFmtId="2" fontId="3" fillId="2" borderId="0" xfId="30" applyNumberFormat="1" applyFont="1" applyFill="1" applyBorder="1" applyAlignment="1">
      <alignment horizontal="center"/>
      <protection/>
    </xf>
    <xf numFmtId="165" fontId="18" fillId="2" borderId="0" xfId="30" applyFont="1" applyFill="1" applyBorder="1" applyAlignment="1">
      <alignment horizontal="center"/>
      <protection/>
    </xf>
    <xf numFmtId="165" fontId="19" fillId="2" borderId="0" xfId="30" applyFont="1" applyFill="1" applyBorder="1" applyAlignment="1">
      <alignment horizontal="left"/>
      <protection/>
    </xf>
    <xf numFmtId="165" fontId="19" fillId="2" borderId="43" xfId="30" applyFont="1" applyFill="1" applyBorder="1" applyAlignment="1">
      <alignment horizontal="left"/>
      <protection/>
    </xf>
    <xf numFmtId="165" fontId="18" fillId="2" borderId="36" xfId="30" applyFont="1" applyFill="1" applyBorder="1">
      <alignment/>
      <protection/>
    </xf>
    <xf numFmtId="2" fontId="3" fillId="2" borderId="72" xfId="30" applyNumberFormat="1" applyFont="1" applyFill="1" applyBorder="1" applyAlignment="1">
      <alignment horizontal="centerContinuous"/>
      <protection/>
    </xf>
    <xf numFmtId="1" fontId="18" fillId="2" borderId="73" xfId="30" applyNumberFormat="1" applyFont="1" applyFill="1" applyBorder="1" applyAlignment="1">
      <alignment horizontal="centerContinuous"/>
      <protection/>
    </xf>
    <xf numFmtId="171" fontId="18" fillId="2" borderId="73" xfId="30" applyNumberFormat="1" applyFont="1" applyFill="1" applyBorder="1" applyAlignment="1">
      <alignment horizontal="centerContinuous"/>
      <protection/>
    </xf>
    <xf numFmtId="165" fontId="18" fillId="2" borderId="73" xfId="30" applyFont="1" applyFill="1" applyBorder="1" applyAlignment="1">
      <alignment horizontal="centerContinuous"/>
      <protection/>
    </xf>
    <xf numFmtId="165" fontId="18" fillId="2" borderId="74" xfId="30" applyFont="1" applyFill="1" applyBorder="1" applyAlignment="1">
      <alignment horizontal="centerContinuous"/>
      <protection/>
    </xf>
    <xf numFmtId="165" fontId="18" fillId="2" borderId="34" xfId="30" applyFont="1" applyFill="1" applyBorder="1">
      <alignment/>
      <protection/>
    </xf>
    <xf numFmtId="2" fontId="3" fillId="2" borderId="75" xfId="30" applyNumberFormat="1" applyFont="1" applyFill="1" applyBorder="1" applyAlignment="1">
      <alignment horizontal="center"/>
      <protection/>
    </xf>
    <xf numFmtId="1" fontId="3" fillId="0" borderId="75" xfId="30" applyNumberFormat="1" applyFont="1" applyBorder="1" applyAlignment="1" applyProtection="1">
      <alignment horizontal="center"/>
      <protection/>
    </xf>
    <xf numFmtId="1" fontId="3" fillId="2" borderId="75" xfId="30" applyNumberFormat="1" applyFont="1" applyFill="1" applyBorder="1" applyAlignment="1">
      <alignment horizontal="center"/>
      <protection/>
    </xf>
    <xf numFmtId="171" fontId="3" fillId="2" borderId="75" xfId="30" applyNumberFormat="1" applyFont="1" applyFill="1" applyBorder="1" applyAlignment="1">
      <alignment horizontal="center"/>
      <protection/>
    </xf>
    <xf numFmtId="1" fontId="3" fillId="0" borderId="76" xfId="30" applyNumberFormat="1" applyFont="1" applyBorder="1" applyAlignment="1" applyProtection="1">
      <alignment horizontal="center"/>
      <protection/>
    </xf>
    <xf numFmtId="165" fontId="3" fillId="2" borderId="76" xfId="30" applyFont="1" applyFill="1" applyBorder="1" applyAlignment="1">
      <alignment horizontal="center"/>
      <protection/>
    </xf>
    <xf numFmtId="165" fontId="3" fillId="2" borderId="75" xfId="30" applyFont="1" applyFill="1" applyBorder="1" applyAlignment="1">
      <alignment horizontal="center"/>
      <protection/>
    </xf>
    <xf numFmtId="165" fontId="3" fillId="2" borderId="77" xfId="30" applyFont="1" applyFill="1" applyBorder="1" applyAlignment="1">
      <alignment horizontal="center"/>
      <protection/>
    </xf>
    <xf numFmtId="165" fontId="3" fillId="2" borderId="42" xfId="30" applyFont="1" applyFill="1" applyBorder="1" applyAlignment="1">
      <alignment horizontal="center"/>
      <protection/>
    </xf>
    <xf numFmtId="165" fontId="3" fillId="2" borderId="12" xfId="30" applyFont="1" applyFill="1" applyBorder="1">
      <alignment/>
      <protection/>
    </xf>
    <xf numFmtId="2" fontId="3" fillId="2" borderId="78" xfId="30" applyNumberFormat="1" applyFont="1" applyFill="1" applyBorder="1" applyAlignment="1">
      <alignment horizontal="center"/>
      <protection/>
    </xf>
    <xf numFmtId="1" fontId="3" fillId="2" borderId="79" xfId="30" applyNumberFormat="1" applyFont="1" applyFill="1" applyBorder="1" applyAlignment="1">
      <alignment horizontal="center"/>
      <protection/>
    </xf>
    <xf numFmtId="171" fontId="3" fillId="2" borderId="79" xfId="30" applyNumberFormat="1" applyFont="1" applyFill="1" applyBorder="1" applyAlignment="1">
      <alignment horizontal="center"/>
      <protection/>
    </xf>
    <xf numFmtId="1" fontId="3" fillId="2" borderId="78" xfId="30" applyNumberFormat="1" applyFont="1" applyFill="1" applyBorder="1" applyAlignment="1">
      <alignment horizontal="center"/>
      <protection/>
    </xf>
    <xf numFmtId="171" fontId="3" fillId="2" borderId="80" xfId="30" applyNumberFormat="1" applyFont="1" applyFill="1" applyBorder="1" applyAlignment="1">
      <alignment horizontal="center"/>
      <protection/>
    </xf>
    <xf numFmtId="165" fontId="3" fillId="2" borderId="14" xfId="30" applyFont="1" applyFill="1" applyBorder="1" applyAlignment="1">
      <alignment horizontal="left"/>
      <protection/>
    </xf>
    <xf numFmtId="2" fontId="3" fillId="2" borderId="53" xfId="30" applyNumberFormat="1" applyFont="1" applyFill="1" applyBorder="1" applyAlignment="1" applyProtection="1">
      <alignment horizontal="center"/>
      <protection/>
    </xf>
    <xf numFmtId="1" fontId="3" fillId="2" borderId="53" xfId="30" applyNumberFormat="1" applyFont="1" applyFill="1" applyBorder="1" applyAlignment="1" applyProtection="1">
      <alignment horizontal="center"/>
      <protection/>
    </xf>
    <xf numFmtId="168" fontId="3" fillId="2" borderId="0" xfId="30" applyNumberFormat="1" applyFont="1" applyFill="1" applyBorder="1" applyAlignment="1" applyProtection="1">
      <alignment horizontal="center"/>
      <protection/>
    </xf>
    <xf numFmtId="168" fontId="3" fillId="2" borderId="14" xfId="30" applyNumberFormat="1" applyFont="1" applyFill="1" applyBorder="1" applyAlignment="1" applyProtection="1">
      <alignment horizontal="center"/>
      <protection/>
    </xf>
    <xf numFmtId="168" fontId="3" fillId="2" borderId="81" xfId="30" applyNumberFormat="1" applyFont="1" applyFill="1" applyBorder="1" applyAlignment="1" applyProtection="1">
      <alignment horizontal="center"/>
      <protection/>
    </xf>
    <xf numFmtId="170" fontId="3" fillId="2" borderId="82" xfId="30" applyNumberFormat="1" applyFont="1" applyFill="1" applyBorder="1" applyAlignment="1" applyProtection="1">
      <alignment horizontal="center"/>
      <protection/>
    </xf>
    <xf numFmtId="167" fontId="3" fillId="2" borderId="42" xfId="30" applyNumberFormat="1" applyFont="1" applyFill="1" applyBorder="1" applyProtection="1">
      <alignment/>
      <protection/>
    </xf>
    <xf numFmtId="168" fontId="3" fillId="2" borderId="0" xfId="30" applyNumberFormat="1" applyFont="1" applyFill="1" applyAlignment="1" applyProtection="1">
      <alignment horizontal="center"/>
      <protection/>
    </xf>
    <xf numFmtId="167" fontId="3" fillId="2" borderId="43" xfId="30" applyNumberFormat="1" applyFont="1" applyFill="1" applyBorder="1" applyProtection="1">
      <alignment/>
      <protection/>
    </xf>
    <xf numFmtId="165" fontId="3" fillId="2" borderId="14" xfId="30" applyFont="1" applyFill="1" applyBorder="1" applyAlignment="1" quotePrefix="1">
      <alignment horizontal="left"/>
      <protection/>
    </xf>
    <xf numFmtId="165" fontId="3" fillId="2" borderId="83" xfId="30" applyFont="1" applyFill="1" applyBorder="1" applyAlignment="1" quotePrefix="1">
      <alignment horizontal="left"/>
      <protection/>
    </xf>
    <xf numFmtId="2" fontId="3" fillId="2" borderId="84" xfId="30" applyNumberFormat="1" applyFont="1" applyFill="1" applyBorder="1" applyAlignment="1" applyProtection="1">
      <alignment horizontal="center"/>
      <protection/>
    </xf>
    <xf numFmtId="1" fontId="3" fillId="2" borderId="84" xfId="30" applyNumberFormat="1" applyFont="1" applyFill="1" applyBorder="1" applyAlignment="1" applyProtection="1">
      <alignment horizontal="center"/>
      <protection/>
    </xf>
    <xf numFmtId="171" fontId="3" fillId="2" borderId="84" xfId="30" applyNumberFormat="1" applyFont="1" applyFill="1" applyBorder="1" applyAlignment="1" applyProtection="1">
      <alignment horizontal="center"/>
      <protection/>
    </xf>
    <xf numFmtId="167" fontId="3" fillId="2" borderId="84" xfId="30" applyNumberFormat="1" applyFont="1" applyFill="1" applyBorder="1" applyAlignment="1" applyProtection="1">
      <alignment horizontal="center"/>
      <protection/>
    </xf>
    <xf numFmtId="168" fontId="3" fillId="2" borderId="84" xfId="30" applyNumberFormat="1" applyFont="1" applyFill="1" applyBorder="1" applyAlignment="1" applyProtection="1">
      <alignment horizontal="center"/>
      <protection/>
    </xf>
    <xf numFmtId="170" fontId="3" fillId="2" borderId="87" xfId="30" applyNumberFormat="1" applyFont="1" applyFill="1" applyBorder="1" applyAlignment="1" applyProtection="1">
      <alignment horizontal="center"/>
      <protection/>
    </xf>
    <xf numFmtId="167" fontId="3" fillId="2" borderId="88" xfId="30" applyNumberFormat="1" applyFont="1" applyFill="1" applyBorder="1" applyProtection="1">
      <alignment/>
      <protection/>
    </xf>
    <xf numFmtId="165" fontId="3" fillId="2" borderId="89" xfId="30" applyFont="1" applyFill="1" applyBorder="1" applyAlignment="1" quotePrefix="1">
      <alignment horizontal="left"/>
      <protection/>
    </xf>
    <xf numFmtId="2" fontId="3" fillId="2" borderId="46" xfId="30" applyNumberFormat="1" applyFont="1" applyFill="1" applyBorder="1" applyAlignment="1" applyProtection="1">
      <alignment horizontal="center"/>
      <protection/>
    </xf>
    <xf numFmtId="1" fontId="3" fillId="2" borderId="46" xfId="30" applyNumberFormat="1" applyFont="1" applyFill="1" applyBorder="1" applyAlignment="1" applyProtection="1">
      <alignment horizontal="center"/>
      <protection/>
    </xf>
    <xf numFmtId="168" fontId="3" fillId="2" borderId="46" xfId="30" applyNumberFormat="1" applyFont="1" applyFill="1" applyBorder="1" applyAlignment="1" applyProtection="1">
      <alignment horizontal="center"/>
      <protection/>
    </xf>
    <xf numFmtId="170" fontId="3" fillId="2" borderId="91" xfId="30" applyNumberFormat="1" applyFont="1" applyFill="1" applyBorder="1" applyAlignment="1" applyProtection="1">
      <alignment horizontal="center"/>
      <protection/>
    </xf>
    <xf numFmtId="167" fontId="3" fillId="2" borderId="92" xfId="30" applyNumberFormat="1" applyFont="1" applyFill="1" applyBorder="1" applyProtection="1">
      <alignment/>
      <protection/>
    </xf>
    <xf numFmtId="165" fontId="3" fillId="2" borderId="93" xfId="30" applyFont="1" applyFill="1" applyBorder="1" applyAlignment="1">
      <alignment horizontal="left"/>
      <protection/>
    </xf>
    <xf numFmtId="2" fontId="3" fillId="2" borderId="94" xfId="30" applyNumberFormat="1" applyFont="1" applyFill="1" applyBorder="1" applyAlignment="1" applyProtection="1">
      <alignment horizontal="center"/>
      <protection/>
    </xf>
    <xf numFmtId="1" fontId="3" fillId="2" borderId="94" xfId="30" applyNumberFormat="1" applyFont="1" applyFill="1" applyBorder="1" applyAlignment="1" applyProtection="1">
      <alignment horizontal="center"/>
      <protection/>
    </xf>
    <xf numFmtId="171" fontId="3" fillId="2" borderId="94" xfId="30" applyNumberFormat="1" applyFont="1" applyFill="1" applyBorder="1" applyAlignment="1" applyProtection="1">
      <alignment horizontal="center"/>
      <protection/>
    </xf>
    <xf numFmtId="167" fontId="3" fillId="2" borderId="94" xfId="30" applyNumberFormat="1" applyFont="1" applyFill="1" applyBorder="1" applyAlignment="1" applyProtection="1">
      <alignment horizontal="center"/>
      <protection/>
    </xf>
    <xf numFmtId="168" fontId="3" fillId="2" borderId="95" xfId="30" applyNumberFormat="1" applyFont="1" applyFill="1" applyBorder="1" applyAlignment="1" applyProtection="1">
      <alignment horizontal="center"/>
      <protection/>
    </xf>
    <xf numFmtId="168" fontId="3" fillId="2" borderId="114" xfId="30" applyNumberFormat="1" applyFont="1" applyFill="1" applyBorder="1" applyAlignment="1" applyProtection="1">
      <alignment horizontal="center"/>
      <protection/>
    </xf>
    <xf numFmtId="170" fontId="3" fillId="2" borderId="97" xfId="30" applyNumberFormat="1" applyFont="1" applyFill="1" applyBorder="1" applyAlignment="1" applyProtection="1">
      <alignment horizontal="center"/>
      <protection/>
    </xf>
    <xf numFmtId="167" fontId="3" fillId="2" borderId="98" xfId="30" applyNumberFormat="1" applyFont="1" applyFill="1" applyBorder="1" applyProtection="1">
      <alignment/>
      <protection/>
    </xf>
    <xf numFmtId="2" fontId="3" fillId="2" borderId="53" xfId="29" applyNumberFormat="1" applyFont="1" applyFill="1" applyBorder="1" applyAlignment="1" applyProtection="1">
      <alignment horizontal="center"/>
      <protection/>
    </xf>
    <xf numFmtId="165" fontId="3" fillId="2" borderId="100" xfId="30" applyFont="1" applyFill="1" applyBorder="1" applyAlignment="1">
      <alignment horizontal="left"/>
      <protection/>
    </xf>
    <xf numFmtId="2" fontId="3" fillId="2" borderId="101" xfId="30" applyNumberFormat="1" applyFont="1" applyFill="1" applyBorder="1" applyAlignment="1" applyProtection="1">
      <alignment horizontal="center"/>
      <protection/>
    </xf>
    <xf numFmtId="1" fontId="3" fillId="2" borderId="101" xfId="30" applyNumberFormat="1" applyFont="1" applyFill="1" applyBorder="1" applyAlignment="1" applyProtection="1">
      <alignment horizontal="center"/>
      <protection/>
    </xf>
    <xf numFmtId="171" fontId="3" fillId="2" borderId="101" xfId="30" applyNumberFormat="1" applyFont="1" applyFill="1" applyBorder="1" applyAlignment="1" applyProtection="1">
      <alignment horizontal="center"/>
      <protection/>
    </xf>
    <xf numFmtId="167" fontId="3" fillId="2" borderId="101" xfId="30" applyNumberFormat="1" applyFont="1" applyFill="1" applyBorder="1" applyAlignment="1" applyProtection="1">
      <alignment horizontal="center"/>
      <protection/>
    </xf>
    <xf numFmtId="170" fontId="3" fillId="2" borderId="103" xfId="30" applyNumberFormat="1" applyFont="1" applyFill="1" applyBorder="1" applyAlignment="1" applyProtection="1">
      <alignment horizontal="center"/>
      <protection/>
    </xf>
    <xf numFmtId="165" fontId="21" fillId="2" borderId="0" xfId="30" applyFont="1" applyFill="1">
      <alignment/>
      <protection/>
    </xf>
    <xf numFmtId="165" fontId="5" fillId="2" borderId="104" xfId="30" applyFont="1" applyFill="1" applyBorder="1" applyAlignment="1">
      <alignment horizontal="left"/>
      <protection/>
    </xf>
    <xf numFmtId="2" fontId="5" fillId="2" borderId="105" xfId="30" applyNumberFormat="1" applyFont="1" applyFill="1" applyBorder="1" applyAlignment="1">
      <alignment horizontal="center"/>
      <protection/>
    </xf>
    <xf numFmtId="1" fontId="5" fillId="2" borderId="104" xfId="30" applyNumberFormat="1" applyFont="1" applyFill="1" applyBorder="1" applyAlignment="1">
      <alignment horizontal="center"/>
      <protection/>
    </xf>
    <xf numFmtId="171" fontId="5" fillId="2" borderId="104" xfId="30" applyNumberFormat="1" applyFont="1" applyFill="1" applyBorder="1" applyAlignment="1">
      <alignment horizontal="center"/>
      <protection/>
    </xf>
    <xf numFmtId="2" fontId="5" fillId="2" borderId="104" xfId="30" applyNumberFormat="1" applyFont="1" applyFill="1" applyBorder="1" applyAlignment="1">
      <alignment horizontal="center"/>
      <protection/>
    </xf>
    <xf numFmtId="164" fontId="5" fillId="2" borderId="59" xfId="30" applyNumberFormat="1" applyFont="1" applyFill="1" applyBorder="1" applyAlignment="1">
      <alignment horizontal="center"/>
      <protection/>
    </xf>
    <xf numFmtId="167" fontId="3" fillId="2" borderId="0" xfId="30" applyNumberFormat="1" applyFont="1" applyFill="1" applyBorder="1" applyProtection="1">
      <alignment/>
      <protection/>
    </xf>
    <xf numFmtId="2" fontId="3" fillId="2" borderId="106" xfId="30" applyNumberFormat="1" applyFont="1" applyFill="1" applyBorder="1" applyAlignment="1" applyProtection="1">
      <alignment horizontal="center"/>
      <protection/>
    </xf>
    <xf numFmtId="1" fontId="3" fillId="2" borderId="106" xfId="30" applyNumberFormat="1" applyFont="1" applyFill="1" applyBorder="1" applyAlignment="1" applyProtection="1">
      <alignment horizontal="center"/>
      <protection/>
    </xf>
    <xf numFmtId="171" fontId="3" fillId="2" borderId="106" xfId="30" applyNumberFormat="1" applyFont="1" applyFill="1" applyBorder="1" applyAlignment="1" applyProtection="1">
      <alignment horizontal="center"/>
      <protection/>
    </xf>
    <xf numFmtId="164" fontId="3" fillId="2" borderId="107" xfId="30" applyNumberFormat="1" applyFont="1" applyFill="1" applyBorder="1" applyAlignment="1" applyProtection="1">
      <alignment horizontal="center"/>
      <protection/>
    </xf>
    <xf numFmtId="165" fontId="3" fillId="2" borderId="29" xfId="30" applyFont="1" applyFill="1" applyBorder="1">
      <alignment/>
      <protection/>
    </xf>
    <xf numFmtId="2" fontId="3" fillId="2" borderId="14" xfId="30" applyNumberFormat="1" applyFont="1" applyFill="1" applyBorder="1" applyAlignment="1">
      <alignment horizontal="center"/>
      <protection/>
    </xf>
    <xf numFmtId="1" fontId="3" fillId="2" borderId="14" xfId="30" applyNumberFormat="1" applyFont="1" applyFill="1" applyBorder="1" applyAlignment="1">
      <alignment horizontal="center"/>
      <protection/>
    </xf>
    <xf numFmtId="171" fontId="3" fillId="2" borderId="14" xfId="30" applyNumberFormat="1" applyFont="1" applyFill="1" applyBorder="1" applyAlignment="1">
      <alignment horizontal="center"/>
      <protection/>
    </xf>
    <xf numFmtId="164" fontId="3" fillId="2" borderId="43" xfId="30" applyNumberFormat="1" applyFont="1" applyFill="1" applyBorder="1" applyAlignment="1">
      <alignment horizontal="center"/>
      <protection/>
    </xf>
    <xf numFmtId="165" fontId="3" fillId="2" borderId="31" xfId="30" applyFont="1" applyFill="1" applyBorder="1">
      <alignment/>
      <protection/>
    </xf>
    <xf numFmtId="165" fontId="18" fillId="2" borderId="108" xfId="30" applyFont="1" applyFill="1" applyBorder="1">
      <alignment/>
      <protection/>
    </xf>
    <xf numFmtId="165" fontId="3" fillId="2" borderId="69" xfId="30" applyFont="1" applyFill="1" applyBorder="1" applyAlignment="1">
      <alignment horizontal="left"/>
      <protection/>
    </xf>
    <xf numFmtId="2" fontId="3" fillId="2" borderId="109" xfId="30" applyNumberFormat="1" applyFont="1" applyFill="1" applyBorder="1" applyAlignment="1">
      <alignment horizontal="center"/>
      <protection/>
    </xf>
    <xf numFmtId="1" fontId="3" fillId="2" borderId="109" xfId="30" applyNumberFormat="1" applyFont="1" applyFill="1" applyBorder="1" applyAlignment="1">
      <alignment horizontal="center"/>
      <protection/>
    </xf>
    <xf numFmtId="171" fontId="3" fillId="2" borderId="109" xfId="30" applyNumberFormat="1" applyFont="1" applyFill="1" applyBorder="1" applyAlignment="1">
      <alignment horizontal="center"/>
      <protection/>
    </xf>
    <xf numFmtId="164" fontId="3" fillId="2" borderId="110" xfId="30" applyNumberFormat="1" applyFont="1" applyFill="1" applyBorder="1" applyAlignment="1">
      <alignment horizontal="center"/>
      <protection/>
    </xf>
    <xf numFmtId="165" fontId="3" fillId="2" borderId="34" xfId="30" applyFont="1" applyFill="1" applyBorder="1">
      <alignment/>
      <protection/>
    </xf>
    <xf numFmtId="165" fontId="18" fillId="2" borderId="32" xfId="30" applyFont="1" applyFill="1" applyBorder="1">
      <alignment/>
      <protection/>
    </xf>
    <xf numFmtId="165" fontId="3" fillId="0" borderId="61" xfId="30" applyFont="1" applyBorder="1" applyAlignment="1">
      <alignment horizontal="left"/>
      <protection/>
    </xf>
    <xf numFmtId="2" fontId="3" fillId="2" borderId="9" xfId="30" applyNumberFormat="1" applyFont="1" applyFill="1" applyBorder="1" applyAlignment="1">
      <alignment horizontal="center"/>
      <protection/>
    </xf>
    <xf numFmtId="1" fontId="3" fillId="2" borderId="9" xfId="30" applyNumberFormat="1" applyFont="1" applyFill="1" applyBorder="1" applyAlignment="1" applyProtection="1">
      <alignment horizontal="center"/>
      <protection/>
    </xf>
    <xf numFmtId="171" fontId="3" fillId="2" borderId="9" xfId="30" applyNumberFormat="1" applyFont="1" applyFill="1" applyBorder="1" applyAlignment="1" applyProtection="1">
      <alignment horizontal="center"/>
      <protection/>
    </xf>
    <xf numFmtId="167" fontId="3" fillId="2" borderId="9" xfId="30" applyNumberFormat="1" applyFont="1" applyFill="1" applyBorder="1" applyAlignment="1" applyProtection="1">
      <alignment horizontal="center"/>
      <protection/>
    </xf>
    <xf numFmtId="165" fontId="3" fillId="2" borderId="9" xfId="30" applyFont="1" applyFill="1" applyBorder="1" applyAlignment="1">
      <alignment horizontal="center"/>
      <protection/>
    </xf>
    <xf numFmtId="170" fontId="3" fillId="2" borderId="111" xfId="30" applyNumberFormat="1" applyFont="1" applyFill="1" applyBorder="1" applyAlignment="1" applyProtection="1">
      <alignment horizontal="center"/>
      <protection/>
    </xf>
    <xf numFmtId="1" fontId="3" fillId="2" borderId="112" xfId="30" applyNumberFormat="1" applyFont="1" applyFill="1" applyBorder="1" applyProtection="1">
      <alignment/>
      <protection/>
    </xf>
    <xf numFmtId="2" fontId="18" fillId="2" borderId="0" xfId="30" applyNumberFormat="1" applyFont="1" applyFill="1">
      <alignment/>
      <protection/>
    </xf>
    <xf numFmtId="1" fontId="3" fillId="2" borderId="113" xfId="30" applyNumberFormat="1" applyFont="1" applyFill="1" applyBorder="1" applyAlignment="1" applyProtection="1">
      <alignment horizontal="center"/>
      <protection/>
    </xf>
    <xf numFmtId="2" fontId="1" fillId="2" borderId="0" xfId="30" applyNumberFormat="1" applyFont="1" applyFill="1" applyBorder="1" applyAlignment="1">
      <alignment/>
      <protection/>
    </xf>
    <xf numFmtId="1" fontId="3" fillId="2" borderId="0" xfId="30" applyNumberFormat="1" applyFont="1" applyFill="1" applyBorder="1" applyAlignment="1">
      <alignment horizontal="center"/>
      <protection/>
    </xf>
    <xf numFmtId="171" fontId="3" fillId="2" borderId="0" xfId="30" applyNumberFormat="1" applyFont="1" applyFill="1" applyBorder="1" applyAlignment="1">
      <alignment horizontal="center"/>
      <protection/>
    </xf>
    <xf numFmtId="1" fontId="3" fillId="2" borderId="0" xfId="30" applyNumberFormat="1" applyFont="1" applyFill="1" applyBorder="1" applyAlignment="1" applyProtection="1">
      <alignment horizontal="center"/>
      <protection/>
    </xf>
    <xf numFmtId="1" fontId="18" fillId="2" borderId="0" xfId="30" applyNumberFormat="1" applyFont="1" applyFill="1" applyProtection="1">
      <alignment/>
      <protection/>
    </xf>
    <xf numFmtId="171" fontId="18" fillId="2" borderId="0" xfId="30" applyNumberFormat="1" applyFont="1" applyFill="1" applyProtection="1">
      <alignment/>
      <protection/>
    </xf>
    <xf numFmtId="167" fontId="18" fillId="2" borderId="0" xfId="30" applyNumberFormat="1" applyFont="1" applyFill="1" applyAlignment="1" applyProtection="1">
      <alignment horizontal="center"/>
      <protection/>
    </xf>
    <xf numFmtId="170" fontId="18" fillId="2" borderId="0" xfId="30" applyNumberFormat="1" applyFont="1" applyFill="1" applyProtection="1">
      <alignment/>
      <protection/>
    </xf>
    <xf numFmtId="167" fontId="18" fillId="2" borderId="0" xfId="30" applyNumberFormat="1" applyFont="1" applyFill="1" applyProtection="1">
      <alignment/>
      <protection/>
    </xf>
    <xf numFmtId="165" fontId="3" fillId="2" borderId="27" xfId="31" applyFont="1" applyFill="1" applyBorder="1">
      <alignment/>
      <protection/>
    </xf>
    <xf numFmtId="165" fontId="3" fillId="2" borderId="28" xfId="31" applyFont="1" applyFill="1" applyBorder="1">
      <alignment/>
      <protection/>
    </xf>
    <xf numFmtId="164" fontId="3" fillId="2" borderId="41" xfId="31" applyNumberFormat="1" applyFont="1" applyFill="1" applyBorder="1" applyAlignment="1">
      <alignment horizontal="center"/>
      <protection/>
    </xf>
    <xf numFmtId="165" fontId="3" fillId="2" borderId="41" xfId="31" applyFont="1" applyFill="1" applyBorder="1">
      <alignment/>
      <protection/>
    </xf>
    <xf numFmtId="170" fontId="3" fillId="2" borderId="41" xfId="31" applyNumberFormat="1" applyFont="1" applyFill="1" applyBorder="1">
      <alignment/>
      <protection/>
    </xf>
    <xf numFmtId="171" fontId="3" fillId="2" borderId="41" xfId="31" applyNumberFormat="1" applyFont="1" applyFill="1" applyBorder="1">
      <alignment/>
      <protection/>
    </xf>
    <xf numFmtId="171" fontId="3" fillId="2" borderId="42" xfId="31" applyNumberFormat="1" applyFont="1" applyFill="1" applyBorder="1">
      <alignment/>
      <protection/>
    </xf>
    <xf numFmtId="165" fontId="3" fillId="2" borderId="0" xfId="31" applyFont="1" applyFill="1">
      <alignment/>
      <protection/>
    </xf>
    <xf numFmtId="165" fontId="3" fillId="2" borderId="30" xfId="31" applyFont="1" applyFill="1" applyBorder="1">
      <alignment/>
      <protection/>
    </xf>
    <xf numFmtId="14" fontId="3" fillId="2" borderId="0" xfId="31" applyNumberFormat="1" applyFont="1" applyFill="1" applyBorder="1">
      <alignment/>
      <protection/>
    </xf>
    <xf numFmtId="164" fontId="3" fillId="2" borderId="0" xfId="31" applyNumberFormat="1" applyFont="1" applyFill="1" applyBorder="1" applyAlignment="1" quotePrefix="1">
      <alignment horizontal="left"/>
      <protection/>
    </xf>
    <xf numFmtId="170" fontId="3" fillId="2" borderId="0" xfId="31" applyNumberFormat="1" applyFont="1" applyFill="1">
      <alignment/>
      <protection/>
    </xf>
    <xf numFmtId="171" fontId="3" fillId="2" borderId="0" xfId="31" applyNumberFormat="1" applyFont="1" applyFill="1" applyBorder="1">
      <alignment/>
      <protection/>
    </xf>
    <xf numFmtId="164" fontId="3" fillId="2" borderId="0" xfId="31" applyNumberFormat="1" applyFont="1" applyFill="1" applyAlignment="1">
      <alignment horizontal="center"/>
      <protection/>
    </xf>
    <xf numFmtId="171" fontId="3" fillId="2" borderId="43" xfId="31" applyNumberFormat="1" applyFont="1" applyFill="1" applyBorder="1">
      <alignment/>
      <protection/>
    </xf>
    <xf numFmtId="164" fontId="3" fillId="2" borderId="0" xfId="31" applyNumberFormat="1" applyFont="1" applyFill="1" applyBorder="1" applyAlignment="1">
      <alignment horizontal="left"/>
      <protection/>
    </xf>
    <xf numFmtId="165" fontId="3" fillId="2" borderId="0" xfId="31" applyFont="1" applyFill="1" applyBorder="1" applyAlignment="1">
      <alignment horizontal="left"/>
      <protection/>
    </xf>
    <xf numFmtId="164" fontId="2" fillId="2" borderId="0" xfId="31" applyNumberFormat="1" applyFont="1" applyFill="1" applyBorder="1" applyAlignment="1">
      <alignment horizontal="left"/>
      <protection/>
    </xf>
    <xf numFmtId="165" fontId="13" fillId="2" borderId="0" xfId="31" applyFont="1" applyFill="1">
      <alignment/>
      <protection/>
    </xf>
    <xf numFmtId="170" fontId="13" fillId="2" borderId="0" xfId="31" applyNumberFormat="1" applyFont="1" applyFill="1">
      <alignment/>
      <protection/>
    </xf>
    <xf numFmtId="171" fontId="13" fillId="2" borderId="0" xfId="31" applyNumberFormat="1" applyFont="1" applyFill="1" applyBorder="1">
      <alignment/>
      <protection/>
    </xf>
    <xf numFmtId="171" fontId="13" fillId="2" borderId="43" xfId="31" applyNumberFormat="1" applyFont="1" applyFill="1" applyBorder="1">
      <alignment/>
      <protection/>
    </xf>
    <xf numFmtId="165" fontId="2" fillId="2" borderId="7" xfId="31" applyFont="1" applyFill="1" applyBorder="1" applyAlignment="1">
      <alignment horizontal="left"/>
      <protection/>
    </xf>
    <xf numFmtId="170" fontId="3" fillId="2" borderId="0" xfId="31" applyNumberFormat="1" applyFont="1" applyFill="1" applyBorder="1" applyAlignment="1">
      <alignment horizontal="center"/>
      <protection/>
    </xf>
    <xf numFmtId="165" fontId="2" fillId="2" borderId="0" xfId="31" applyFont="1" applyFill="1" applyBorder="1" applyAlignment="1">
      <alignment horizontal="left"/>
      <protection/>
    </xf>
    <xf numFmtId="170" fontId="15" fillId="2" borderId="0" xfId="31" applyNumberFormat="1" applyFont="1" applyFill="1" applyBorder="1" applyAlignment="1">
      <alignment horizontal="left"/>
      <protection/>
    </xf>
    <xf numFmtId="181" fontId="22" fillId="2" borderId="0" xfId="31" applyNumberFormat="1" applyFont="1" applyFill="1" applyBorder="1" applyAlignment="1">
      <alignment horizontal="left"/>
      <protection/>
    </xf>
    <xf numFmtId="165" fontId="3" fillId="2" borderId="0" xfId="31" applyFont="1" applyFill="1" applyBorder="1">
      <alignment/>
      <protection/>
    </xf>
    <xf numFmtId="164" fontId="3" fillId="2" borderId="0" xfId="31" applyNumberFormat="1" applyFont="1" applyFill="1" applyBorder="1" applyAlignment="1">
      <alignment horizontal="center"/>
      <protection/>
    </xf>
    <xf numFmtId="2" fontId="3" fillId="0" borderId="0" xfId="31" applyNumberFormat="1" applyFont="1" applyBorder="1" applyAlignment="1">
      <alignment horizontal="right"/>
      <protection/>
    </xf>
    <xf numFmtId="165" fontId="3" fillId="2" borderId="44" xfId="31" applyFont="1" applyFill="1" applyBorder="1" applyAlignment="1" quotePrefix="1">
      <alignment horizontal="left"/>
      <protection/>
    </xf>
    <xf numFmtId="165" fontId="3" fillId="2" borderId="45" xfId="31" applyFont="1" applyFill="1" applyBorder="1" applyAlignment="1">
      <alignment horizontal="centerContinuous" vertical="center" wrapText="1"/>
      <protection/>
    </xf>
    <xf numFmtId="165" fontId="3" fillId="2" borderId="84" xfId="31" applyFont="1" applyFill="1" applyBorder="1" applyAlignment="1">
      <alignment horizontal="centerContinuous" vertical="center" wrapText="1"/>
      <protection/>
    </xf>
    <xf numFmtId="165" fontId="3" fillId="2" borderId="45" xfId="31" applyFont="1" applyFill="1" applyBorder="1" applyAlignment="1">
      <alignment horizontal="centerContinuous"/>
      <protection/>
    </xf>
    <xf numFmtId="165" fontId="3" fillId="2" borderId="84" xfId="31" applyFont="1" applyFill="1" applyBorder="1" applyAlignment="1">
      <alignment horizontal="centerContinuous"/>
      <protection/>
    </xf>
    <xf numFmtId="165" fontId="3" fillId="2" borderId="45" xfId="31" applyFont="1" applyFill="1" applyBorder="1" applyAlignment="1" quotePrefix="1">
      <alignment horizontal="centerContinuous"/>
      <protection/>
    </xf>
    <xf numFmtId="171" fontId="3" fillId="2" borderId="45" xfId="31" applyNumberFormat="1" applyFont="1" applyFill="1" applyBorder="1" applyAlignment="1">
      <alignment horizontal="centerContinuous" vertical="center" wrapText="1"/>
      <protection/>
    </xf>
    <xf numFmtId="165" fontId="3" fillId="2" borderId="47" xfId="31" applyFont="1" applyFill="1" applyBorder="1" applyAlignment="1">
      <alignment horizontal="centerContinuous"/>
      <protection/>
    </xf>
    <xf numFmtId="165" fontId="3" fillId="2" borderId="47" xfId="31" applyFont="1" applyFill="1" applyBorder="1" applyAlignment="1" quotePrefix="1">
      <alignment horizontal="centerContinuous"/>
      <protection/>
    </xf>
    <xf numFmtId="171" fontId="3" fillId="2" borderId="48" xfId="31" applyNumberFormat="1" applyFont="1" applyFill="1" applyBorder="1" applyAlignment="1">
      <alignment horizontal="centerContinuous" vertical="center" wrapText="1"/>
      <protection/>
    </xf>
    <xf numFmtId="165" fontId="1" fillId="2" borderId="0" xfId="31" applyFont="1" applyFill="1">
      <alignment/>
      <protection/>
    </xf>
    <xf numFmtId="165" fontId="3" fillId="2" borderId="44" xfId="31" applyFont="1" applyFill="1" applyBorder="1" applyAlignment="1">
      <alignment horizontal="left"/>
      <protection/>
    </xf>
    <xf numFmtId="171" fontId="3" fillId="2" borderId="44" xfId="31" applyNumberFormat="1" applyFont="1" applyFill="1" applyBorder="1" applyAlignment="1">
      <alignment horizontal="center"/>
      <protection/>
    </xf>
    <xf numFmtId="1" fontId="3" fillId="0" borderId="44" xfId="31" applyNumberFormat="1" applyFont="1" applyBorder="1" applyAlignment="1" applyProtection="1">
      <alignment horizontal="center"/>
      <protection/>
    </xf>
    <xf numFmtId="1" fontId="3" fillId="0" borderId="91" xfId="31" applyNumberFormat="1" applyFont="1" applyBorder="1" applyAlignment="1" applyProtection="1">
      <alignment horizontal="center"/>
      <protection/>
    </xf>
    <xf numFmtId="165" fontId="3" fillId="2" borderId="49" xfId="31" applyFont="1" applyFill="1" applyBorder="1" applyAlignment="1">
      <alignment horizontal="left"/>
      <protection/>
    </xf>
    <xf numFmtId="171" fontId="3" fillId="2" borderId="49" xfId="31" applyNumberFormat="1" applyFont="1" applyFill="1" applyBorder="1" applyAlignment="1">
      <alignment horizontal="center"/>
      <protection/>
    </xf>
    <xf numFmtId="1" fontId="3" fillId="2" borderId="50" xfId="31" applyNumberFormat="1" applyFont="1" applyFill="1" applyBorder="1" applyAlignment="1">
      <alignment horizontal="center"/>
      <protection/>
    </xf>
    <xf numFmtId="1" fontId="3" fillId="2" borderId="64" xfId="31" applyNumberFormat="1" applyFont="1" applyFill="1" applyBorder="1" applyAlignment="1">
      <alignment horizontal="center"/>
      <protection/>
    </xf>
    <xf numFmtId="165" fontId="1" fillId="2" borderId="0" xfId="31" applyFont="1" applyFill="1" applyBorder="1">
      <alignment/>
      <protection/>
    </xf>
    <xf numFmtId="165" fontId="3" fillId="2" borderId="52" xfId="31" applyFont="1" applyFill="1" applyBorder="1" applyAlignment="1">
      <alignment horizontal="left"/>
      <protection/>
    </xf>
    <xf numFmtId="171" fontId="3" fillId="2" borderId="52" xfId="31" applyNumberFormat="1" applyFont="1" applyFill="1" applyBorder="1" applyAlignment="1">
      <alignment horizontal="center"/>
      <protection/>
    </xf>
    <xf numFmtId="165" fontId="3" fillId="2" borderId="53" xfId="31" applyFont="1" applyFill="1" applyBorder="1" applyAlignment="1">
      <alignment horizontal="center"/>
      <protection/>
    </xf>
    <xf numFmtId="165" fontId="3" fillId="2" borderId="43" xfId="31" applyFont="1" applyFill="1" applyBorder="1" applyAlignment="1">
      <alignment horizontal="center"/>
      <protection/>
    </xf>
    <xf numFmtId="165" fontId="3" fillId="2" borderId="82" xfId="31" applyFont="1" applyFill="1" applyBorder="1" applyAlignment="1">
      <alignment horizontal="center"/>
      <protection/>
    </xf>
    <xf numFmtId="165" fontId="5" fillId="2" borderId="120" xfId="31" applyFont="1" applyFill="1" applyBorder="1" applyAlignment="1">
      <alignment horizontal="left"/>
      <protection/>
    </xf>
    <xf numFmtId="171" fontId="5" fillId="2" borderId="120" xfId="31" applyNumberFormat="1" applyFont="1" applyFill="1" applyBorder="1" applyAlignment="1">
      <alignment horizontal="center"/>
      <protection/>
    </xf>
    <xf numFmtId="165" fontId="5" fillId="2" borderId="121" xfId="31" applyFont="1" applyFill="1" applyBorder="1" applyAlignment="1">
      <alignment horizontal="center"/>
      <protection/>
    </xf>
    <xf numFmtId="165" fontId="5" fillId="2" borderId="122" xfId="31" applyFont="1" applyFill="1" applyBorder="1" applyAlignment="1">
      <alignment horizontal="center"/>
      <protection/>
    </xf>
    <xf numFmtId="2" fontId="5" fillId="2" borderId="123" xfId="31" applyNumberFormat="1" applyFont="1" applyFill="1" applyBorder="1" applyAlignment="1">
      <alignment horizontal="left"/>
      <protection/>
    </xf>
    <xf numFmtId="171" fontId="5" fillId="2" borderId="123" xfId="31" applyNumberFormat="1" applyFont="1" applyFill="1" applyBorder="1" applyAlignment="1">
      <alignment horizontal="center"/>
      <protection/>
    </xf>
    <xf numFmtId="165" fontId="5" fillId="2" borderId="124" xfId="31" applyFont="1" applyFill="1" applyBorder="1" applyAlignment="1">
      <alignment horizontal="center"/>
      <protection/>
    </xf>
    <xf numFmtId="165" fontId="5" fillId="2" borderId="125" xfId="31" applyFont="1" applyFill="1" applyBorder="1" applyAlignment="1">
      <alignment horizontal="center"/>
      <protection/>
    </xf>
    <xf numFmtId="165" fontId="3" fillId="2" borderId="52" xfId="31" applyFont="1" applyFill="1" applyBorder="1" applyAlignment="1" quotePrefix="1">
      <alignment horizontal="left"/>
      <protection/>
    </xf>
    <xf numFmtId="171" fontId="3" fillId="2" borderId="46" xfId="31" applyNumberFormat="1" applyFont="1" applyFill="1" applyBorder="1" applyAlignment="1" applyProtection="1">
      <alignment horizontal="center"/>
      <protection/>
    </xf>
    <xf numFmtId="167" fontId="3" fillId="2" borderId="46" xfId="31" applyNumberFormat="1" applyFont="1" applyFill="1" applyBorder="1" applyAlignment="1" applyProtection="1">
      <alignment horizontal="center"/>
      <protection/>
    </xf>
    <xf numFmtId="167" fontId="3" fillId="2" borderId="91" xfId="31" applyNumberFormat="1" applyFont="1" applyFill="1" applyBorder="1" applyAlignment="1" applyProtection="1">
      <alignment horizontal="center"/>
      <protection/>
    </xf>
    <xf numFmtId="171" fontId="3" fillId="2" borderId="53" xfId="31" applyNumberFormat="1" applyFont="1" applyFill="1" applyBorder="1" applyAlignment="1" applyProtection="1">
      <alignment horizontal="center"/>
      <protection/>
    </xf>
    <xf numFmtId="167" fontId="3" fillId="2" borderId="53" xfId="31" applyNumberFormat="1" applyFont="1" applyFill="1" applyBorder="1" applyAlignment="1" applyProtection="1">
      <alignment horizontal="center"/>
      <protection/>
    </xf>
    <xf numFmtId="167" fontId="3" fillId="2" borderId="43" xfId="31" applyNumberFormat="1" applyFont="1" applyFill="1" applyBorder="1" applyAlignment="1" applyProtection="1">
      <alignment horizontal="center"/>
      <protection/>
    </xf>
    <xf numFmtId="171" fontId="3" fillId="2" borderId="50" xfId="31" applyNumberFormat="1" applyFont="1" applyFill="1" applyBorder="1" applyAlignment="1" applyProtection="1">
      <alignment horizontal="center"/>
      <protection/>
    </xf>
    <xf numFmtId="167" fontId="3" fillId="2" borderId="50" xfId="31" applyNumberFormat="1" applyFont="1" applyFill="1" applyBorder="1" applyAlignment="1" applyProtection="1">
      <alignment horizontal="center"/>
      <protection/>
    </xf>
    <xf numFmtId="167" fontId="3" fillId="2" borderId="64" xfId="31" applyNumberFormat="1" applyFont="1" applyFill="1" applyBorder="1" applyAlignment="1" applyProtection="1">
      <alignment horizontal="center"/>
      <protection/>
    </xf>
    <xf numFmtId="165" fontId="3" fillId="2" borderId="65" xfId="31" applyFont="1" applyFill="1" applyBorder="1">
      <alignment/>
      <protection/>
    </xf>
    <xf numFmtId="165" fontId="3" fillId="2" borderId="84" xfId="31" applyFont="1" applyFill="1" applyBorder="1" applyAlignment="1" quotePrefix="1">
      <alignment horizontal="centerContinuous"/>
      <protection/>
    </xf>
    <xf numFmtId="171" fontId="3" fillId="2" borderId="45" xfId="31" applyNumberFormat="1" applyFont="1" applyFill="1" applyBorder="1" applyAlignment="1" quotePrefix="1">
      <alignment horizontal="centerContinuous"/>
      <protection/>
    </xf>
    <xf numFmtId="171" fontId="3" fillId="2" borderId="48" xfId="31" applyNumberFormat="1" applyFont="1" applyFill="1" applyBorder="1" applyAlignment="1" quotePrefix="1">
      <alignment horizontal="centerContinuous"/>
      <protection/>
    </xf>
    <xf numFmtId="1" fontId="3" fillId="2" borderId="51" xfId="31" applyNumberFormat="1" applyFont="1" applyFill="1" applyBorder="1" applyAlignment="1">
      <alignment horizontal="center"/>
      <protection/>
    </xf>
    <xf numFmtId="2" fontId="5" fillId="2" borderId="126" xfId="31" applyNumberFormat="1" applyFont="1" applyFill="1" applyBorder="1" applyAlignment="1">
      <alignment horizontal="left"/>
      <protection/>
    </xf>
    <xf numFmtId="167" fontId="3" fillId="2" borderId="82" xfId="31" applyNumberFormat="1" applyFont="1" applyFill="1" applyBorder="1" applyAlignment="1" applyProtection="1">
      <alignment horizontal="center"/>
      <protection/>
    </xf>
    <xf numFmtId="171" fontId="3" fillId="2" borderId="52" xfId="31" applyNumberFormat="1" applyFont="1" applyFill="1" applyBorder="1" applyAlignment="1" applyProtection="1">
      <alignment horizontal="center"/>
      <protection/>
    </xf>
    <xf numFmtId="165" fontId="3" fillId="2" borderId="119" xfId="31" applyFont="1" applyFill="1" applyBorder="1">
      <alignment/>
      <protection/>
    </xf>
    <xf numFmtId="165" fontId="5" fillId="0" borderId="9" xfId="31" applyFont="1" applyBorder="1">
      <alignment/>
      <protection/>
    </xf>
    <xf numFmtId="171" fontId="3" fillId="2" borderId="9" xfId="31" applyNumberFormat="1" applyFont="1" applyFill="1" applyBorder="1" applyAlignment="1">
      <alignment horizontal="center"/>
      <protection/>
    </xf>
    <xf numFmtId="1" fontId="3" fillId="2" borderId="9" xfId="31" applyNumberFormat="1" applyFont="1" applyFill="1" applyBorder="1" applyAlignment="1">
      <alignment horizontal="center"/>
      <protection/>
    </xf>
    <xf numFmtId="170" fontId="3" fillId="2" borderId="9" xfId="31" applyNumberFormat="1" applyFont="1" applyFill="1" applyBorder="1">
      <alignment/>
      <protection/>
    </xf>
    <xf numFmtId="165" fontId="3" fillId="2" borderId="9" xfId="31" applyFont="1" applyFill="1" applyBorder="1">
      <alignment/>
      <protection/>
    </xf>
    <xf numFmtId="171" fontId="3" fillId="2" borderId="9" xfId="31" applyNumberFormat="1" applyFont="1" applyFill="1" applyBorder="1">
      <alignment/>
      <protection/>
    </xf>
    <xf numFmtId="164" fontId="3" fillId="2" borderId="9" xfId="31" applyNumberFormat="1" applyFont="1" applyFill="1" applyBorder="1" applyAlignment="1">
      <alignment horizontal="center"/>
      <protection/>
    </xf>
    <xf numFmtId="171" fontId="3" fillId="2" borderId="21" xfId="31" applyNumberFormat="1" applyFont="1" applyFill="1" applyBorder="1">
      <alignment/>
      <protection/>
    </xf>
    <xf numFmtId="165" fontId="18" fillId="2" borderId="27" xfId="31" applyFont="1" applyFill="1" applyBorder="1">
      <alignment/>
      <protection/>
    </xf>
    <xf numFmtId="165" fontId="18" fillId="2" borderId="41" xfId="31" applyFont="1" applyFill="1" applyBorder="1">
      <alignment/>
      <protection/>
    </xf>
    <xf numFmtId="2" fontId="18" fillId="2" borderId="41" xfId="31" applyNumberFormat="1" applyFont="1" applyFill="1" applyBorder="1">
      <alignment/>
      <protection/>
    </xf>
    <xf numFmtId="1" fontId="18" fillId="2" borderId="41" xfId="31" applyNumberFormat="1" applyFont="1" applyFill="1" applyBorder="1">
      <alignment/>
      <protection/>
    </xf>
    <xf numFmtId="171" fontId="18" fillId="2" borderId="41" xfId="31" applyNumberFormat="1" applyFont="1" applyFill="1" applyBorder="1">
      <alignment/>
      <protection/>
    </xf>
    <xf numFmtId="165" fontId="18" fillId="2" borderId="41" xfId="31" applyFont="1" applyFill="1" applyBorder="1" applyAlignment="1">
      <alignment horizontal="center"/>
      <protection/>
    </xf>
    <xf numFmtId="165" fontId="18" fillId="2" borderId="42" xfId="31" applyFont="1" applyFill="1" applyBorder="1">
      <alignment/>
      <protection/>
    </xf>
    <xf numFmtId="165" fontId="18" fillId="2" borderId="0" xfId="31" applyFont="1" applyFill="1">
      <alignment/>
      <protection/>
    </xf>
    <xf numFmtId="165" fontId="18" fillId="2" borderId="30" xfId="31" applyFont="1" applyFill="1" applyBorder="1">
      <alignment/>
      <protection/>
    </xf>
    <xf numFmtId="2" fontId="3" fillId="2" borderId="0" xfId="31" applyNumberFormat="1" applyFont="1" applyFill="1" applyBorder="1" applyAlignment="1" quotePrefix="1">
      <alignment horizontal="left"/>
      <protection/>
    </xf>
    <xf numFmtId="1" fontId="18" fillId="2" borderId="0" xfId="31" applyNumberFormat="1" applyFont="1" applyFill="1">
      <alignment/>
      <protection/>
    </xf>
    <xf numFmtId="171" fontId="18" fillId="2" borderId="0" xfId="31" applyNumberFormat="1" applyFont="1" applyFill="1">
      <alignment/>
      <protection/>
    </xf>
    <xf numFmtId="165" fontId="18" fillId="2" borderId="0" xfId="31" applyFont="1" applyFill="1" applyAlignment="1">
      <alignment horizontal="center"/>
      <protection/>
    </xf>
    <xf numFmtId="165" fontId="18" fillId="2" borderId="0" xfId="31" applyFont="1" applyFill="1" applyBorder="1">
      <alignment/>
      <protection/>
    </xf>
    <xf numFmtId="165" fontId="18" fillId="2" borderId="0" xfId="31" applyFont="1" applyFill="1" applyBorder="1" applyAlignment="1">
      <alignment horizontal="left"/>
      <protection/>
    </xf>
    <xf numFmtId="165" fontId="18" fillId="2" borderId="43" xfId="31" applyFont="1" applyFill="1" applyBorder="1">
      <alignment/>
      <protection/>
    </xf>
    <xf numFmtId="2" fontId="3" fillId="2" borderId="0" xfId="31" applyNumberFormat="1" applyFont="1" applyFill="1" applyBorder="1" applyAlignment="1">
      <alignment horizontal="left"/>
      <protection/>
    </xf>
    <xf numFmtId="1" fontId="18" fillId="2" borderId="0" xfId="31" applyNumberFormat="1" applyFont="1" applyFill="1" applyBorder="1">
      <alignment/>
      <protection/>
    </xf>
    <xf numFmtId="171" fontId="18" fillId="2" borderId="0" xfId="31" applyNumberFormat="1" applyFont="1" applyFill="1" applyBorder="1">
      <alignment/>
      <protection/>
    </xf>
    <xf numFmtId="165" fontId="18" fillId="2" borderId="31" xfId="31" applyFont="1" applyFill="1" applyBorder="1">
      <alignment/>
      <protection/>
    </xf>
    <xf numFmtId="2" fontId="2" fillId="2" borderId="0" xfId="31" applyNumberFormat="1" applyFont="1" applyFill="1" applyBorder="1" applyAlignment="1">
      <alignment horizontal="left"/>
      <protection/>
    </xf>
    <xf numFmtId="165" fontId="18" fillId="2" borderId="0" xfId="31" applyFont="1" applyFill="1" applyBorder="1" applyAlignment="1" quotePrefix="1">
      <alignment horizontal="left"/>
      <protection/>
    </xf>
    <xf numFmtId="2" fontId="3" fillId="2" borderId="0" xfId="31" applyNumberFormat="1" applyFont="1" applyFill="1" applyBorder="1" applyAlignment="1">
      <alignment horizontal="center"/>
      <protection/>
    </xf>
    <xf numFmtId="165" fontId="18" fillId="2" borderId="0" xfId="31" applyFont="1" applyFill="1" applyBorder="1" applyAlignment="1">
      <alignment horizontal="center"/>
      <protection/>
    </xf>
    <xf numFmtId="165" fontId="19" fillId="2" borderId="0" xfId="31" applyFont="1" applyFill="1" applyBorder="1" applyAlignment="1">
      <alignment horizontal="left"/>
      <protection/>
    </xf>
    <xf numFmtId="165" fontId="19" fillId="2" borderId="43" xfId="31" applyFont="1" applyFill="1" applyBorder="1" applyAlignment="1">
      <alignment horizontal="left"/>
      <protection/>
    </xf>
    <xf numFmtId="165" fontId="18" fillId="2" borderId="36" xfId="31" applyFont="1" applyFill="1" applyBorder="1">
      <alignment/>
      <protection/>
    </xf>
    <xf numFmtId="2" fontId="3" fillId="2" borderId="72" xfId="31" applyNumberFormat="1" applyFont="1" applyFill="1" applyBorder="1" applyAlignment="1">
      <alignment horizontal="centerContinuous"/>
      <protection/>
    </xf>
    <xf numFmtId="1" fontId="18" fillId="2" borderId="73" xfId="31" applyNumberFormat="1" applyFont="1" applyFill="1" applyBorder="1" applyAlignment="1">
      <alignment horizontal="centerContinuous"/>
      <protection/>
    </xf>
    <xf numFmtId="171" fontId="18" fillId="2" borderId="73" xfId="31" applyNumberFormat="1" applyFont="1" applyFill="1" applyBorder="1" applyAlignment="1">
      <alignment horizontal="centerContinuous"/>
      <protection/>
    </xf>
    <xf numFmtId="165" fontId="18" fillId="2" borderId="73" xfId="31" applyFont="1" applyFill="1" applyBorder="1" applyAlignment="1">
      <alignment horizontal="centerContinuous"/>
      <protection/>
    </xf>
    <xf numFmtId="165" fontId="18" fillId="2" borderId="74" xfId="31" applyFont="1" applyFill="1" applyBorder="1" applyAlignment="1">
      <alignment horizontal="centerContinuous"/>
      <protection/>
    </xf>
    <xf numFmtId="165" fontId="18" fillId="2" borderId="34" xfId="31" applyFont="1" applyFill="1" applyBorder="1">
      <alignment/>
      <protection/>
    </xf>
    <xf numFmtId="2" fontId="3" fillId="2" borderId="75" xfId="31" applyNumberFormat="1" applyFont="1" applyFill="1" applyBorder="1" applyAlignment="1">
      <alignment horizontal="center"/>
      <protection/>
    </xf>
    <xf numFmtId="1" fontId="3" fillId="0" borderId="75" xfId="31" applyNumberFormat="1" applyFont="1" applyBorder="1" applyAlignment="1" applyProtection="1">
      <alignment horizontal="center"/>
      <protection/>
    </xf>
    <xf numFmtId="1" fontId="3" fillId="2" borderId="75" xfId="31" applyNumberFormat="1" applyFont="1" applyFill="1" applyBorder="1" applyAlignment="1">
      <alignment horizontal="center"/>
      <protection/>
    </xf>
    <xf numFmtId="171" fontId="3" fillId="2" borderId="75" xfId="31" applyNumberFormat="1" applyFont="1" applyFill="1" applyBorder="1" applyAlignment="1">
      <alignment horizontal="center"/>
      <protection/>
    </xf>
    <xf numFmtId="1" fontId="3" fillId="0" borderId="76" xfId="31" applyNumberFormat="1" applyFont="1" applyBorder="1" applyAlignment="1" applyProtection="1">
      <alignment horizontal="center"/>
      <protection/>
    </xf>
    <xf numFmtId="165" fontId="3" fillId="2" borderId="76" xfId="31" applyFont="1" applyFill="1" applyBorder="1" applyAlignment="1">
      <alignment horizontal="center"/>
      <protection/>
    </xf>
    <xf numFmtId="165" fontId="3" fillId="2" borderId="75" xfId="31" applyFont="1" applyFill="1" applyBorder="1" applyAlignment="1">
      <alignment horizontal="center"/>
      <protection/>
    </xf>
    <xf numFmtId="165" fontId="3" fillId="2" borderId="77" xfId="31" applyFont="1" applyFill="1" applyBorder="1" applyAlignment="1">
      <alignment horizontal="center"/>
      <protection/>
    </xf>
    <xf numFmtId="165" fontId="3" fillId="2" borderId="42" xfId="31" applyFont="1" applyFill="1" applyBorder="1" applyAlignment="1">
      <alignment horizontal="center"/>
      <protection/>
    </xf>
    <xf numFmtId="165" fontId="3" fillId="2" borderId="12" xfId="31" applyFont="1" applyFill="1" applyBorder="1">
      <alignment/>
      <protection/>
    </xf>
    <xf numFmtId="2" fontId="3" fillId="2" borderId="78" xfId="31" applyNumberFormat="1" applyFont="1" applyFill="1" applyBorder="1" applyAlignment="1">
      <alignment horizontal="center"/>
      <protection/>
    </xf>
    <xf numFmtId="1" fontId="3" fillId="2" borderId="79" xfId="31" applyNumberFormat="1" applyFont="1" applyFill="1" applyBorder="1" applyAlignment="1">
      <alignment horizontal="center"/>
      <protection/>
    </xf>
    <xf numFmtId="171" fontId="3" fillId="2" borderId="79" xfId="31" applyNumberFormat="1" applyFont="1" applyFill="1" applyBorder="1" applyAlignment="1">
      <alignment horizontal="center"/>
      <protection/>
    </xf>
    <xf numFmtId="1" fontId="3" fillId="2" borderId="78" xfId="31" applyNumberFormat="1" applyFont="1" applyFill="1" applyBorder="1" applyAlignment="1">
      <alignment horizontal="center"/>
      <protection/>
    </xf>
    <xf numFmtId="171" fontId="3" fillId="2" borderId="80" xfId="31" applyNumberFormat="1" applyFont="1" applyFill="1" applyBorder="1" applyAlignment="1">
      <alignment horizontal="center"/>
      <protection/>
    </xf>
    <xf numFmtId="165" fontId="3" fillId="2" borderId="14" xfId="31" applyFont="1" applyFill="1" applyBorder="1" applyAlignment="1">
      <alignment horizontal="left"/>
      <protection/>
    </xf>
    <xf numFmtId="2" fontId="3" fillId="2" borderId="53" xfId="31" applyNumberFormat="1" applyFont="1" applyFill="1" applyBorder="1" applyAlignment="1" applyProtection="1">
      <alignment horizontal="center"/>
      <protection/>
    </xf>
    <xf numFmtId="1" fontId="3" fillId="2" borderId="53" xfId="31" applyNumberFormat="1" applyFont="1" applyFill="1" applyBorder="1" applyAlignment="1" applyProtection="1">
      <alignment horizontal="center"/>
      <protection/>
    </xf>
    <xf numFmtId="168" fontId="3" fillId="2" borderId="0" xfId="31" applyNumberFormat="1" applyFont="1" applyFill="1" applyBorder="1" applyAlignment="1" applyProtection="1">
      <alignment horizontal="center"/>
      <protection/>
    </xf>
    <xf numFmtId="168" fontId="3" fillId="2" borderId="14" xfId="31" applyNumberFormat="1" applyFont="1" applyFill="1" applyBorder="1" applyAlignment="1" applyProtection="1">
      <alignment horizontal="center"/>
      <protection/>
    </xf>
    <xf numFmtId="168" fontId="3" fillId="2" borderId="81" xfId="31" applyNumberFormat="1" applyFont="1" applyFill="1" applyBorder="1" applyAlignment="1" applyProtection="1">
      <alignment horizontal="center"/>
      <protection/>
    </xf>
    <xf numFmtId="170" fontId="3" fillId="2" borderId="82" xfId="31" applyNumberFormat="1" applyFont="1" applyFill="1" applyBorder="1" applyAlignment="1" applyProtection="1">
      <alignment horizontal="center"/>
      <protection/>
    </xf>
    <xf numFmtId="167" fontId="3" fillId="2" borderId="42" xfId="31" applyNumberFormat="1" applyFont="1" applyFill="1" applyBorder="1" applyProtection="1">
      <alignment/>
      <protection/>
    </xf>
    <xf numFmtId="168" fontId="3" fillId="2" borderId="0" xfId="31" applyNumberFormat="1" applyFont="1" applyFill="1" applyAlignment="1" applyProtection="1">
      <alignment horizontal="center"/>
      <protection/>
    </xf>
    <xf numFmtId="167" fontId="3" fillId="2" borderId="43" xfId="31" applyNumberFormat="1" applyFont="1" applyFill="1" applyBorder="1" applyProtection="1">
      <alignment/>
      <protection/>
    </xf>
    <xf numFmtId="165" fontId="3" fillId="2" borderId="14" xfId="31" applyFont="1" applyFill="1" applyBorder="1" applyAlignment="1" quotePrefix="1">
      <alignment horizontal="left"/>
      <protection/>
    </xf>
    <xf numFmtId="165" fontId="3" fillId="2" borderId="83" xfId="31" applyFont="1" applyFill="1" applyBorder="1" applyAlignment="1" quotePrefix="1">
      <alignment horizontal="left"/>
      <protection/>
    </xf>
    <xf numFmtId="2" fontId="3" fillId="2" borderId="84" xfId="31" applyNumberFormat="1" applyFont="1" applyFill="1" applyBorder="1" applyAlignment="1" applyProtection="1">
      <alignment horizontal="center"/>
      <protection/>
    </xf>
    <xf numFmtId="1" fontId="3" fillId="2" borderId="84" xfId="31" applyNumberFormat="1" applyFont="1" applyFill="1" applyBorder="1" applyAlignment="1" applyProtection="1">
      <alignment horizontal="center"/>
      <protection/>
    </xf>
    <xf numFmtId="171" fontId="3" fillId="2" borderId="84" xfId="31" applyNumberFormat="1" applyFont="1" applyFill="1" applyBorder="1" applyAlignment="1" applyProtection="1">
      <alignment horizontal="center"/>
      <protection/>
    </xf>
    <xf numFmtId="167" fontId="3" fillId="2" borderId="84" xfId="31" applyNumberFormat="1" applyFont="1" applyFill="1" applyBorder="1" applyAlignment="1" applyProtection="1">
      <alignment horizontal="center"/>
      <protection/>
    </xf>
    <xf numFmtId="168" fontId="3" fillId="2" borderId="84" xfId="31" applyNumberFormat="1" applyFont="1" applyFill="1" applyBorder="1" applyAlignment="1" applyProtection="1">
      <alignment horizontal="center"/>
      <protection/>
    </xf>
    <xf numFmtId="170" fontId="3" fillId="2" borderId="87" xfId="31" applyNumberFormat="1" applyFont="1" applyFill="1" applyBorder="1" applyAlignment="1" applyProtection="1">
      <alignment horizontal="center"/>
      <protection/>
    </xf>
    <xf numFmtId="167" fontId="3" fillId="2" borderId="88" xfId="31" applyNumberFormat="1" applyFont="1" applyFill="1" applyBorder="1" applyProtection="1">
      <alignment/>
      <protection/>
    </xf>
    <xf numFmtId="165" fontId="3" fillId="2" borderId="89" xfId="31" applyFont="1" applyFill="1" applyBorder="1" applyAlignment="1" quotePrefix="1">
      <alignment horizontal="left"/>
      <protection/>
    </xf>
    <xf numFmtId="2" fontId="3" fillId="2" borderId="46" xfId="31" applyNumberFormat="1" applyFont="1" applyFill="1" applyBorder="1" applyAlignment="1" applyProtection="1">
      <alignment horizontal="center"/>
      <protection/>
    </xf>
    <xf numFmtId="1" fontId="3" fillId="2" borderId="46" xfId="31" applyNumberFormat="1" applyFont="1" applyFill="1" applyBorder="1" applyAlignment="1" applyProtection="1">
      <alignment horizontal="center"/>
      <protection/>
    </xf>
    <xf numFmtId="168" fontId="3" fillId="2" borderId="46" xfId="31" applyNumberFormat="1" applyFont="1" applyFill="1" applyBorder="1" applyAlignment="1" applyProtection="1">
      <alignment horizontal="center"/>
      <protection/>
    </xf>
    <xf numFmtId="170" fontId="3" fillId="2" borderId="91" xfId="31" applyNumberFormat="1" applyFont="1" applyFill="1" applyBorder="1" applyAlignment="1" applyProtection="1">
      <alignment horizontal="center"/>
      <protection/>
    </xf>
    <xf numFmtId="167" fontId="3" fillId="2" borderId="92" xfId="31" applyNumberFormat="1" applyFont="1" applyFill="1" applyBorder="1" applyProtection="1">
      <alignment/>
      <protection/>
    </xf>
    <xf numFmtId="165" fontId="3" fillId="2" borderId="93" xfId="31" applyFont="1" applyFill="1" applyBorder="1" applyAlignment="1">
      <alignment horizontal="left"/>
      <protection/>
    </xf>
    <xf numFmtId="2" fontId="3" fillId="2" borderId="94" xfId="31" applyNumberFormat="1" applyFont="1" applyFill="1" applyBorder="1" applyAlignment="1" applyProtection="1">
      <alignment horizontal="center"/>
      <protection/>
    </xf>
    <xf numFmtId="1" fontId="3" fillId="2" borderId="94" xfId="31" applyNumberFormat="1" applyFont="1" applyFill="1" applyBorder="1" applyAlignment="1" applyProtection="1">
      <alignment horizontal="center"/>
      <protection/>
    </xf>
    <xf numFmtId="171" fontId="3" fillId="2" borderId="94" xfId="31" applyNumberFormat="1" applyFont="1" applyFill="1" applyBorder="1" applyAlignment="1" applyProtection="1">
      <alignment horizontal="center"/>
      <protection/>
    </xf>
    <xf numFmtId="167" fontId="3" fillId="2" borderId="94" xfId="31" applyNumberFormat="1" applyFont="1" applyFill="1" applyBorder="1" applyAlignment="1" applyProtection="1">
      <alignment horizontal="center"/>
      <protection/>
    </xf>
    <xf numFmtId="168" fontId="3" fillId="2" borderId="95" xfId="31" applyNumberFormat="1" applyFont="1" applyFill="1" applyBorder="1" applyAlignment="1" applyProtection="1">
      <alignment horizontal="center"/>
      <protection/>
    </xf>
    <xf numFmtId="168" fontId="3" fillId="2" borderId="114" xfId="31" applyNumberFormat="1" applyFont="1" applyFill="1" applyBorder="1" applyAlignment="1" applyProtection="1">
      <alignment horizontal="center"/>
      <protection/>
    </xf>
    <xf numFmtId="170" fontId="3" fillId="2" borderId="97" xfId="31" applyNumberFormat="1" applyFont="1" applyFill="1" applyBorder="1" applyAlignment="1" applyProtection="1">
      <alignment horizontal="center"/>
      <protection/>
    </xf>
    <xf numFmtId="167" fontId="3" fillId="2" borderId="98" xfId="31" applyNumberFormat="1" applyFont="1" applyFill="1" applyBorder="1" applyProtection="1">
      <alignment/>
      <protection/>
    </xf>
    <xf numFmtId="165" fontId="3" fillId="2" borderId="100" xfId="31" applyFont="1" applyFill="1" applyBorder="1" applyAlignment="1">
      <alignment horizontal="left"/>
      <protection/>
    </xf>
    <xf numFmtId="2" fontId="3" fillId="2" borderId="101" xfId="31" applyNumberFormat="1" applyFont="1" applyFill="1" applyBorder="1" applyAlignment="1" applyProtection="1">
      <alignment horizontal="center"/>
      <protection/>
    </xf>
    <xf numFmtId="1" fontId="3" fillId="2" borderId="101" xfId="31" applyNumberFormat="1" applyFont="1" applyFill="1" applyBorder="1" applyAlignment="1" applyProtection="1">
      <alignment horizontal="center"/>
      <protection/>
    </xf>
    <xf numFmtId="171" fontId="3" fillId="2" borderId="101" xfId="31" applyNumberFormat="1" applyFont="1" applyFill="1" applyBorder="1" applyAlignment="1" applyProtection="1">
      <alignment horizontal="center"/>
      <protection/>
    </xf>
    <xf numFmtId="167" fontId="3" fillId="2" borderId="101" xfId="31" applyNumberFormat="1" applyFont="1" applyFill="1" applyBorder="1" applyAlignment="1" applyProtection="1">
      <alignment horizontal="center"/>
      <protection/>
    </xf>
    <xf numFmtId="170" fontId="3" fillId="2" borderId="103" xfId="31" applyNumberFormat="1" applyFont="1" applyFill="1" applyBorder="1" applyAlignment="1" applyProtection="1">
      <alignment horizontal="center"/>
      <protection/>
    </xf>
    <xf numFmtId="165" fontId="21" fillId="2" borderId="0" xfId="31" applyFont="1" applyFill="1">
      <alignment/>
      <protection/>
    </xf>
    <xf numFmtId="165" fontId="5" fillId="2" borderId="104" xfId="31" applyFont="1" applyFill="1" applyBorder="1" applyAlignment="1">
      <alignment horizontal="left"/>
      <protection/>
    </xf>
    <xf numFmtId="2" fontId="5" fillId="2" borderId="105" xfId="31" applyNumberFormat="1" applyFont="1" applyFill="1" applyBorder="1" applyAlignment="1">
      <alignment horizontal="center"/>
      <protection/>
    </xf>
    <xf numFmtId="1" fontId="5" fillId="2" borderId="104" xfId="31" applyNumberFormat="1" applyFont="1" applyFill="1" applyBorder="1" applyAlignment="1">
      <alignment horizontal="center"/>
      <protection/>
    </xf>
    <xf numFmtId="171" fontId="5" fillId="2" borderId="104" xfId="31" applyNumberFormat="1" applyFont="1" applyFill="1" applyBorder="1" applyAlignment="1">
      <alignment horizontal="center"/>
      <protection/>
    </xf>
    <xf numFmtId="2" fontId="5" fillId="2" borderId="104" xfId="31" applyNumberFormat="1" applyFont="1" applyFill="1" applyBorder="1" applyAlignment="1">
      <alignment horizontal="center"/>
      <protection/>
    </xf>
    <xf numFmtId="164" fontId="5" fillId="2" borderId="59" xfId="31" applyNumberFormat="1" applyFont="1" applyFill="1" applyBorder="1" applyAlignment="1">
      <alignment horizontal="center"/>
      <protection/>
    </xf>
    <xf numFmtId="167" fontId="3" fillId="2" borderId="0" xfId="31" applyNumberFormat="1" applyFont="1" applyFill="1" applyBorder="1" applyProtection="1">
      <alignment/>
      <protection/>
    </xf>
    <xf numFmtId="2" fontId="3" fillId="2" borderId="106" xfId="31" applyNumberFormat="1" applyFont="1" applyFill="1" applyBorder="1" applyAlignment="1" applyProtection="1">
      <alignment horizontal="center"/>
      <protection/>
    </xf>
    <xf numFmtId="1" fontId="3" fillId="2" borderId="106" xfId="31" applyNumberFormat="1" applyFont="1" applyFill="1" applyBorder="1" applyAlignment="1" applyProtection="1">
      <alignment horizontal="center"/>
      <protection/>
    </xf>
    <xf numFmtId="171" fontId="3" fillId="2" borderId="106" xfId="31" applyNumberFormat="1" applyFont="1" applyFill="1" applyBorder="1" applyAlignment="1" applyProtection="1">
      <alignment horizontal="center"/>
      <protection/>
    </xf>
    <xf numFmtId="164" fontId="3" fillId="2" borderId="107" xfId="31" applyNumberFormat="1" applyFont="1" applyFill="1" applyBorder="1" applyAlignment="1" applyProtection="1">
      <alignment horizontal="center"/>
      <protection/>
    </xf>
    <xf numFmtId="165" fontId="3" fillId="2" borderId="29" xfId="31" applyFont="1" applyFill="1" applyBorder="1">
      <alignment/>
      <protection/>
    </xf>
    <xf numFmtId="2" fontId="3" fillId="2" borderId="14" xfId="31" applyNumberFormat="1" applyFont="1" applyFill="1" applyBorder="1" applyAlignment="1">
      <alignment horizontal="center"/>
      <protection/>
    </xf>
    <xf numFmtId="1" fontId="3" fillId="2" borderId="14" xfId="31" applyNumberFormat="1" applyFont="1" applyFill="1" applyBorder="1" applyAlignment="1">
      <alignment horizontal="center"/>
      <protection/>
    </xf>
    <xf numFmtId="171" fontId="3" fillId="2" borderId="14" xfId="31" applyNumberFormat="1" applyFont="1" applyFill="1" applyBorder="1" applyAlignment="1">
      <alignment horizontal="center"/>
      <protection/>
    </xf>
    <xf numFmtId="164" fontId="3" fillId="2" borderId="43" xfId="31" applyNumberFormat="1" applyFont="1" applyFill="1" applyBorder="1" applyAlignment="1">
      <alignment horizontal="center"/>
      <protection/>
    </xf>
    <xf numFmtId="165" fontId="3" fillId="2" borderId="31" xfId="31" applyFont="1" applyFill="1" applyBorder="1">
      <alignment/>
      <protection/>
    </xf>
    <xf numFmtId="165" fontId="18" fillId="2" borderId="108" xfId="31" applyFont="1" applyFill="1" applyBorder="1">
      <alignment/>
      <protection/>
    </xf>
    <xf numFmtId="165" fontId="3" fillId="2" borderId="69" xfId="31" applyFont="1" applyFill="1" applyBorder="1" applyAlignment="1">
      <alignment horizontal="left"/>
      <protection/>
    </xf>
    <xf numFmtId="2" fontId="3" fillId="2" borderId="109" xfId="31" applyNumberFormat="1" applyFont="1" applyFill="1" applyBorder="1" applyAlignment="1">
      <alignment horizontal="center"/>
      <protection/>
    </xf>
    <xf numFmtId="1" fontId="3" fillId="2" borderId="109" xfId="31" applyNumberFormat="1" applyFont="1" applyFill="1" applyBorder="1" applyAlignment="1">
      <alignment horizontal="center"/>
      <protection/>
    </xf>
    <xf numFmtId="171" fontId="3" fillId="2" borderId="109" xfId="31" applyNumberFormat="1" applyFont="1" applyFill="1" applyBorder="1" applyAlignment="1">
      <alignment horizontal="center"/>
      <protection/>
    </xf>
    <xf numFmtId="164" fontId="3" fillId="2" borderId="110" xfId="31" applyNumberFormat="1" applyFont="1" applyFill="1" applyBorder="1" applyAlignment="1">
      <alignment horizontal="center"/>
      <protection/>
    </xf>
    <xf numFmtId="165" fontId="3" fillId="2" borderId="34" xfId="31" applyFont="1" applyFill="1" applyBorder="1">
      <alignment/>
      <protection/>
    </xf>
    <xf numFmtId="165" fontId="18" fillId="2" borderId="32" xfId="31" applyFont="1" applyFill="1" applyBorder="1">
      <alignment/>
      <protection/>
    </xf>
    <xf numFmtId="165" fontId="3" fillId="0" borderId="61" xfId="31" applyFont="1" applyBorder="1" applyAlignment="1">
      <alignment horizontal="left"/>
      <protection/>
    </xf>
    <xf numFmtId="2" fontId="3" fillId="2" borderId="9" xfId="31" applyNumberFormat="1" applyFont="1" applyFill="1" applyBorder="1" applyAlignment="1">
      <alignment horizontal="center"/>
      <protection/>
    </xf>
    <xf numFmtId="1" fontId="3" fillId="2" borderId="9" xfId="31" applyNumberFormat="1" applyFont="1" applyFill="1" applyBorder="1" applyAlignment="1" applyProtection="1">
      <alignment horizontal="center"/>
      <protection/>
    </xf>
    <xf numFmtId="171" fontId="3" fillId="2" borderId="9" xfId="31" applyNumberFormat="1" applyFont="1" applyFill="1" applyBorder="1" applyAlignment="1" applyProtection="1">
      <alignment horizontal="center"/>
      <protection/>
    </xf>
    <xf numFmtId="167" fontId="3" fillId="2" borderId="9" xfId="31" applyNumberFormat="1" applyFont="1" applyFill="1" applyBorder="1" applyAlignment="1" applyProtection="1">
      <alignment horizontal="center"/>
      <protection/>
    </xf>
    <xf numFmtId="165" fontId="3" fillId="2" borderId="9" xfId="31" applyFont="1" applyFill="1" applyBorder="1" applyAlignment="1">
      <alignment horizontal="center"/>
      <protection/>
    </xf>
    <xf numFmtId="170" fontId="3" fillId="2" borderId="111" xfId="31" applyNumberFormat="1" applyFont="1" applyFill="1" applyBorder="1" applyAlignment="1" applyProtection="1">
      <alignment horizontal="center"/>
      <protection/>
    </xf>
    <xf numFmtId="1" fontId="3" fillId="2" borderId="112" xfId="31" applyNumberFormat="1" applyFont="1" applyFill="1" applyBorder="1" applyProtection="1">
      <alignment/>
      <protection/>
    </xf>
    <xf numFmtId="2" fontId="18" fillId="2" borderId="0" xfId="31" applyNumberFormat="1" applyFont="1" applyFill="1">
      <alignment/>
      <protection/>
    </xf>
    <xf numFmtId="1" fontId="3" fillId="2" borderId="113" xfId="31" applyNumberFormat="1" applyFont="1" applyFill="1" applyBorder="1" applyAlignment="1" applyProtection="1">
      <alignment horizontal="center"/>
      <protection/>
    </xf>
    <xf numFmtId="2" fontId="1" fillId="2" borderId="0" xfId="31" applyNumberFormat="1" applyFont="1" applyFill="1" applyBorder="1" applyAlignment="1">
      <alignment/>
      <protection/>
    </xf>
    <xf numFmtId="1" fontId="3" fillId="2" borderId="0" xfId="31" applyNumberFormat="1" applyFont="1" applyFill="1" applyBorder="1" applyAlignment="1">
      <alignment horizontal="center"/>
      <protection/>
    </xf>
    <xf numFmtId="171" fontId="3" fillId="2" borderId="0" xfId="31" applyNumberFormat="1" applyFont="1" applyFill="1" applyBorder="1" applyAlignment="1">
      <alignment horizontal="center"/>
      <protection/>
    </xf>
    <xf numFmtId="1" fontId="3" fillId="2" borderId="0" xfId="31" applyNumberFormat="1" applyFont="1" applyFill="1" applyBorder="1" applyAlignment="1" applyProtection="1">
      <alignment horizontal="center"/>
      <protection/>
    </xf>
    <xf numFmtId="1" fontId="18" fillId="2" borderId="0" xfId="31" applyNumberFormat="1" applyFont="1" applyFill="1" applyProtection="1">
      <alignment/>
      <protection/>
    </xf>
    <xf numFmtId="171" fontId="18" fillId="2" borderId="0" xfId="31" applyNumberFormat="1" applyFont="1" applyFill="1" applyProtection="1">
      <alignment/>
      <protection/>
    </xf>
    <xf numFmtId="167" fontId="18" fillId="2" borderId="0" xfId="31" applyNumberFormat="1" applyFont="1" applyFill="1" applyAlignment="1" applyProtection="1">
      <alignment horizontal="center"/>
      <protection/>
    </xf>
    <xf numFmtId="170" fontId="18" fillId="2" borderId="0" xfId="31" applyNumberFormat="1" applyFont="1" applyFill="1" applyProtection="1">
      <alignment/>
      <protection/>
    </xf>
    <xf numFmtId="167" fontId="18" fillId="2" borderId="0" xfId="31" applyNumberFormat="1" applyFont="1" applyFill="1" applyProtection="1">
      <alignment/>
      <protection/>
    </xf>
    <xf numFmtId="165" fontId="18" fillId="2" borderId="27" xfId="32" applyFont="1" applyFill="1" applyBorder="1">
      <alignment/>
      <protection/>
    </xf>
    <xf numFmtId="165" fontId="18" fillId="2" borderId="41" xfId="32" applyFont="1" applyFill="1" applyBorder="1" applyAlignment="1">
      <alignment horizontal="center"/>
      <protection/>
    </xf>
    <xf numFmtId="2" fontId="18" fillId="2" borderId="41" xfId="32" applyNumberFormat="1" applyFont="1" applyFill="1" applyBorder="1">
      <alignment/>
      <protection/>
    </xf>
    <xf numFmtId="1" fontId="18" fillId="2" borderId="41" xfId="32" applyNumberFormat="1" applyFont="1" applyFill="1" applyBorder="1">
      <alignment/>
      <protection/>
    </xf>
    <xf numFmtId="171" fontId="18" fillId="2" borderId="41" xfId="32" applyNumberFormat="1" applyFont="1" applyFill="1" applyBorder="1">
      <alignment/>
      <protection/>
    </xf>
    <xf numFmtId="165" fontId="18" fillId="2" borderId="41" xfId="32" applyFont="1" applyFill="1" applyBorder="1">
      <alignment/>
      <protection/>
    </xf>
    <xf numFmtId="165" fontId="18" fillId="2" borderId="42" xfId="32" applyFont="1" applyFill="1" applyBorder="1">
      <alignment/>
      <protection/>
    </xf>
    <xf numFmtId="165" fontId="18" fillId="2" borderId="0" xfId="32" applyFont="1" applyFill="1">
      <alignment/>
      <protection/>
    </xf>
    <xf numFmtId="165" fontId="18" fillId="2" borderId="30" xfId="32" applyFont="1" applyFill="1" applyBorder="1" applyAlignment="1">
      <alignment/>
      <protection/>
    </xf>
    <xf numFmtId="14" fontId="3" fillId="2" borderId="0" xfId="32" applyNumberFormat="1" applyFont="1" applyFill="1" applyBorder="1" applyAlignment="1">
      <alignment/>
      <protection/>
    </xf>
    <xf numFmtId="2" fontId="3" fillId="2" borderId="0" xfId="32" applyNumberFormat="1" applyFont="1" applyFill="1" applyBorder="1" applyAlignment="1" quotePrefix="1">
      <alignment horizontal="left"/>
      <protection/>
    </xf>
    <xf numFmtId="1" fontId="18" fillId="2" borderId="0" xfId="32" applyNumberFormat="1" applyFont="1" applyFill="1">
      <alignment/>
      <protection/>
    </xf>
    <xf numFmtId="171" fontId="18" fillId="2" borderId="0" xfId="32" applyNumberFormat="1" applyFont="1" applyFill="1">
      <alignment/>
      <protection/>
    </xf>
    <xf numFmtId="165" fontId="18" fillId="2" borderId="0" xfId="32" applyFont="1" applyFill="1" applyAlignment="1">
      <alignment horizontal="center"/>
      <protection/>
    </xf>
    <xf numFmtId="165" fontId="18" fillId="2" borderId="0" xfId="32" applyFont="1" applyFill="1" applyBorder="1">
      <alignment/>
      <protection/>
    </xf>
    <xf numFmtId="165" fontId="18" fillId="2" borderId="0" xfId="32" applyFont="1" applyFill="1" applyBorder="1" applyAlignment="1">
      <alignment horizontal="left"/>
      <protection/>
    </xf>
    <xf numFmtId="165" fontId="18" fillId="2" borderId="43" xfId="32" applyFont="1" applyFill="1" applyBorder="1">
      <alignment/>
      <protection/>
    </xf>
    <xf numFmtId="2" fontId="3" fillId="2" borderId="0" xfId="32" applyNumberFormat="1" applyFont="1" applyFill="1" applyBorder="1" applyAlignment="1">
      <alignment horizontal="left"/>
      <protection/>
    </xf>
    <xf numFmtId="1" fontId="18" fillId="2" borderId="0" xfId="32" applyNumberFormat="1" applyFont="1" applyFill="1" applyBorder="1">
      <alignment/>
      <protection/>
    </xf>
    <xf numFmtId="171" fontId="18" fillId="2" borderId="0" xfId="32" applyNumberFormat="1" applyFont="1" applyFill="1" applyBorder="1">
      <alignment/>
      <protection/>
    </xf>
    <xf numFmtId="165" fontId="18" fillId="2" borderId="31" xfId="32" applyFont="1" applyFill="1" applyBorder="1">
      <alignment/>
      <protection/>
    </xf>
    <xf numFmtId="165" fontId="3" fillId="2" borderId="0" xfId="32" applyFont="1" applyFill="1" applyBorder="1" applyAlignment="1">
      <alignment/>
      <protection/>
    </xf>
    <xf numFmtId="2" fontId="2" fillId="2" borderId="0" xfId="32" applyNumberFormat="1" applyFont="1" applyFill="1" applyBorder="1" applyAlignment="1">
      <alignment horizontal="left"/>
      <protection/>
    </xf>
    <xf numFmtId="165" fontId="18" fillId="2" borderId="0" xfId="32" applyFont="1" applyFill="1" applyBorder="1" applyAlignment="1" quotePrefix="1">
      <alignment horizontal="left"/>
      <protection/>
    </xf>
    <xf numFmtId="165" fontId="2" fillId="2" borderId="7" xfId="32" applyFont="1" applyFill="1" applyBorder="1" applyAlignment="1">
      <alignment/>
      <protection/>
    </xf>
    <xf numFmtId="2" fontId="3" fillId="2" borderId="0" xfId="32" applyNumberFormat="1" applyFont="1" applyFill="1" applyBorder="1" applyAlignment="1">
      <alignment horizontal="center"/>
      <protection/>
    </xf>
    <xf numFmtId="165" fontId="2" fillId="2" borderId="0" xfId="32" applyFont="1" applyFill="1" applyBorder="1" applyAlignment="1">
      <alignment/>
      <protection/>
    </xf>
    <xf numFmtId="170" fontId="15" fillId="2" borderId="0" xfId="32" applyNumberFormat="1" applyFont="1" applyFill="1" applyBorder="1" applyAlignment="1">
      <alignment/>
      <protection/>
    </xf>
    <xf numFmtId="165" fontId="18" fillId="2" borderId="0" xfId="32" applyFont="1" applyFill="1" applyBorder="1" applyAlignment="1">
      <alignment horizontal="center"/>
      <protection/>
    </xf>
    <xf numFmtId="181" fontId="22" fillId="2" borderId="0" xfId="32" applyNumberFormat="1" applyFont="1" applyFill="1" applyBorder="1" applyAlignment="1">
      <alignment/>
      <protection/>
    </xf>
    <xf numFmtId="165" fontId="18" fillId="2" borderId="30" xfId="32" applyFont="1" applyFill="1" applyBorder="1">
      <alignment/>
      <protection/>
    </xf>
    <xf numFmtId="165" fontId="3" fillId="2" borderId="0" xfId="32" applyFont="1" applyFill="1" applyBorder="1" applyAlignment="1">
      <alignment horizontal="center"/>
      <protection/>
    </xf>
    <xf numFmtId="165" fontId="19" fillId="2" borderId="0" xfId="32" applyFont="1" applyFill="1" applyBorder="1" applyAlignment="1">
      <alignment horizontal="left"/>
      <protection/>
    </xf>
    <xf numFmtId="2" fontId="3" fillId="0" borderId="0" xfId="32" applyNumberFormat="1" applyFont="1" applyBorder="1" applyAlignment="1">
      <alignment horizontal="right"/>
      <protection/>
    </xf>
    <xf numFmtId="165" fontId="19" fillId="2" borderId="43" xfId="32" applyFont="1" applyFill="1" applyBorder="1" applyAlignment="1">
      <alignment horizontal="left"/>
      <protection/>
    </xf>
    <xf numFmtId="165" fontId="18" fillId="2" borderId="36" xfId="32" applyFont="1" applyFill="1" applyBorder="1" applyAlignment="1">
      <alignment horizontal="center"/>
      <protection/>
    </xf>
    <xf numFmtId="2" fontId="3" fillId="2" borderId="72" xfId="32" applyNumberFormat="1" applyFont="1" applyFill="1" applyBorder="1" applyAlignment="1">
      <alignment horizontal="centerContinuous"/>
      <protection/>
    </xf>
    <xf numFmtId="1" fontId="18" fillId="2" borderId="73" xfId="32" applyNumberFormat="1" applyFont="1" applyFill="1" applyBorder="1" applyAlignment="1">
      <alignment horizontal="centerContinuous"/>
      <protection/>
    </xf>
    <xf numFmtId="171" fontId="18" fillId="2" borderId="73" xfId="32" applyNumberFormat="1" applyFont="1" applyFill="1" applyBorder="1" applyAlignment="1">
      <alignment horizontal="centerContinuous"/>
      <protection/>
    </xf>
    <xf numFmtId="165" fontId="18" fillId="2" borderId="73" xfId="32" applyFont="1" applyFill="1" applyBorder="1" applyAlignment="1">
      <alignment horizontal="centerContinuous"/>
      <protection/>
    </xf>
    <xf numFmtId="165" fontId="18" fillId="2" borderId="74" xfId="32" applyFont="1" applyFill="1" applyBorder="1" applyAlignment="1">
      <alignment horizontal="centerContinuous"/>
      <protection/>
    </xf>
    <xf numFmtId="165" fontId="18" fillId="2" borderId="34" xfId="32" applyFont="1" applyFill="1" applyBorder="1">
      <alignment/>
      <protection/>
    </xf>
    <xf numFmtId="165" fontId="3" fillId="2" borderId="52" xfId="32" applyFont="1" applyFill="1" applyBorder="1" applyAlignment="1">
      <alignment horizontal="center"/>
      <protection/>
    </xf>
    <xf numFmtId="2" fontId="3" fillId="2" borderId="75" xfId="32" applyNumberFormat="1" applyFont="1" applyFill="1" applyBorder="1" applyAlignment="1">
      <alignment horizontal="center"/>
      <protection/>
    </xf>
    <xf numFmtId="1" fontId="3" fillId="0" borderId="75" xfId="32" applyNumberFormat="1" applyFont="1" applyBorder="1" applyAlignment="1" applyProtection="1">
      <alignment horizontal="center"/>
      <protection/>
    </xf>
    <xf numFmtId="1" fontId="3" fillId="2" borderId="75" xfId="32" applyNumberFormat="1" applyFont="1" applyFill="1" applyBorder="1" applyAlignment="1">
      <alignment horizontal="center"/>
      <protection/>
    </xf>
    <xf numFmtId="171" fontId="3" fillId="2" borderId="75" xfId="32" applyNumberFormat="1" applyFont="1" applyFill="1" applyBorder="1" applyAlignment="1">
      <alignment horizontal="center"/>
      <protection/>
    </xf>
    <xf numFmtId="1" fontId="3" fillId="0" borderId="76" xfId="32" applyNumberFormat="1" applyFont="1" applyBorder="1" applyAlignment="1" applyProtection="1">
      <alignment horizontal="center"/>
      <protection/>
    </xf>
    <xf numFmtId="165" fontId="3" fillId="2" borderId="76" xfId="32" applyFont="1" applyFill="1" applyBorder="1" applyAlignment="1">
      <alignment horizontal="center"/>
      <protection/>
    </xf>
    <xf numFmtId="165" fontId="3" fillId="2" borderId="75" xfId="32" applyFont="1" applyFill="1" applyBorder="1" applyAlignment="1">
      <alignment horizontal="center"/>
      <protection/>
    </xf>
    <xf numFmtId="165" fontId="3" fillId="2" borderId="77" xfId="32" applyFont="1" applyFill="1" applyBorder="1" applyAlignment="1">
      <alignment horizontal="center"/>
      <protection/>
    </xf>
    <xf numFmtId="165" fontId="3" fillId="2" borderId="42" xfId="32" applyFont="1" applyFill="1" applyBorder="1" applyAlignment="1">
      <alignment horizontal="center"/>
      <protection/>
    </xf>
    <xf numFmtId="165" fontId="3" fillId="2" borderId="12" xfId="32" applyFont="1" applyFill="1" applyBorder="1" applyAlignment="1">
      <alignment horizontal="center"/>
      <protection/>
    </xf>
    <xf numFmtId="2" fontId="3" fillId="2" borderId="78" xfId="32" applyNumberFormat="1" applyFont="1" applyFill="1" applyBorder="1" applyAlignment="1">
      <alignment horizontal="center"/>
      <protection/>
    </xf>
    <xf numFmtId="1" fontId="3" fillId="2" borderId="79" xfId="32" applyNumberFormat="1" applyFont="1" applyFill="1" applyBorder="1" applyAlignment="1">
      <alignment horizontal="center"/>
      <protection/>
    </xf>
    <xf numFmtId="171" fontId="3" fillId="2" borderId="79" xfId="32" applyNumberFormat="1" applyFont="1" applyFill="1" applyBorder="1" applyAlignment="1">
      <alignment horizontal="center"/>
      <protection/>
    </xf>
    <xf numFmtId="1" fontId="3" fillId="2" borderId="78" xfId="32" applyNumberFormat="1" applyFont="1" applyFill="1" applyBorder="1" applyAlignment="1">
      <alignment horizontal="center"/>
      <protection/>
    </xf>
    <xf numFmtId="171" fontId="3" fillId="2" borderId="80" xfId="32" applyNumberFormat="1" applyFont="1" applyFill="1" applyBorder="1" applyAlignment="1">
      <alignment horizontal="center"/>
      <protection/>
    </xf>
    <xf numFmtId="165" fontId="3" fillId="2" borderId="43" xfId="32" applyFont="1" applyFill="1" applyBorder="1" applyAlignment="1">
      <alignment horizontal="center"/>
      <protection/>
    </xf>
    <xf numFmtId="213" fontId="3" fillId="2" borderId="14" xfId="32" applyNumberFormat="1" applyFont="1" applyFill="1" applyBorder="1" applyAlignment="1">
      <alignment horizontal="center"/>
      <protection/>
    </xf>
    <xf numFmtId="2" fontId="3" fillId="2" borderId="53" xfId="32" applyNumberFormat="1" applyFont="1" applyFill="1" applyBorder="1" applyAlignment="1" applyProtection="1">
      <alignment horizontal="center"/>
      <protection/>
    </xf>
    <xf numFmtId="1" fontId="3" fillId="2" borderId="53" xfId="32" applyNumberFormat="1" applyFont="1" applyFill="1" applyBorder="1" applyAlignment="1" applyProtection="1">
      <alignment horizontal="center"/>
      <protection/>
    </xf>
    <xf numFmtId="171" fontId="3" fillId="2" borderId="52" xfId="32" applyNumberFormat="1" applyFont="1" applyFill="1" applyBorder="1" applyAlignment="1">
      <alignment horizontal="center"/>
      <protection/>
    </xf>
    <xf numFmtId="165" fontId="3" fillId="2" borderId="53" xfId="32" applyFont="1" applyFill="1" applyBorder="1" applyAlignment="1">
      <alignment horizontal="center"/>
      <protection/>
    </xf>
    <xf numFmtId="168" fontId="3" fillId="2" borderId="0" xfId="32" applyNumberFormat="1" applyFont="1" applyFill="1" applyBorder="1" applyAlignment="1" applyProtection="1">
      <alignment horizontal="center"/>
      <protection/>
    </xf>
    <xf numFmtId="168" fontId="3" fillId="2" borderId="14" xfId="32" applyNumberFormat="1" applyFont="1" applyFill="1" applyBorder="1" applyAlignment="1" applyProtection="1">
      <alignment horizontal="center"/>
      <protection/>
    </xf>
    <xf numFmtId="168" fontId="3" fillId="2" borderId="81" xfId="32" applyNumberFormat="1" applyFont="1" applyFill="1" applyBorder="1" applyAlignment="1" applyProtection="1">
      <alignment horizontal="center"/>
      <protection/>
    </xf>
    <xf numFmtId="170" fontId="3" fillId="2" borderId="82" xfId="32" applyNumberFormat="1" applyFont="1" applyFill="1" applyBorder="1" applyAlignment="1" applyProtection="1">
      <alignment horizontal="center"/>
      <protection/>
    </xf>
    <xf numFmtId="167" fontId="3" fillId="2" borderId="42" xfId="32" applyNumberFormat="1" applyFont="1" applyFill="1" applyBorder="1" applyProtection="1">
      <alignment/>
      <protection/>
    </xf>
    <xf numFmtId="168" fontId="3" fillId="2" borderId="0" xfId="32" applyNumberFormat="1" applyFont="1" applyFill="1" applyAlignment="1" applyProtection="1">
      <alignment horizontal="center"/>
      <protection/>
    </xf>
    <xf numFmtId="167" fontId="3" fillId="2" borderId="43" xfId="32" applyNumberFormat="1" applyFont="1" applyFill="1" applyBorder="1" applyProtection="1">
      <alignment/>
      <protection/>
    </xf>
    <xf numFmtId="213" fontId="3" fillId="2" borderId="14" xfId="32" applyNumberFormat="1" applyFont="1" applyFill="1" applyBorder="1" applyAlignment="1" quotePrefix="1">
      <alignment horizontal="center"/>
      <protection/>
    </xf>
    <xf numFmtId="165" fontId="3" fillId="2" borderId="83" xfId="32" applyFont="1" applyFill="1" applyBorder="1" applyAlignment="1" quotePrefix="1">
      <alignment horizontal="center"/>
      <protection/>
    </xf>
    <xf numFmtId="2" fontId="3" fillId="2" borderId="84" xfId="32" applyNumberFormat="1" applyFont="1" applyFill="1" applyBorder="1" applyAlignment="1" applyProtection="1">
      <alignment horizontal="center"/>
      <protection/>
    </xf>
    <xf numFmtId="1" fontId="3" fillId="2" borderId="84" xfId="32" applyNumberFormat="1" applyFont="1" applyFill="1" applyBorder="1" applyAlignment="1" applyProtection="1">
      <alignment horizontal="center"/>
      <protection/>
    </xf>
    <xf numFmtId="171" fontId="3" fillId="2" borderId="84" xfId="32" applyNumberFormat="1" applyFont="1" applyFill="1" applyBorder="1" applyAlignment="1" applyProtection="1">
      <alignment horizontal="center"/>
      <protection/>
    </xf>
    <xf numFmtId="167" fontId="3" fillId="2" borderId="84" xfId="32" applyNumberFormat="1" applyFont="1" applyFill="1" applyBorder="1" applyAlignment="1" applyProtection="1">
      <alignment horizontal="center"/>
      <protection/>
    </xf>
    <xf numFmtId="168" fontId="3" fillId="2" borderId="84" xfId="32" applyNumberFormat="1" applyFont="1" applyFill="1" applyBorder="1" applyAlignment="1" applyProtection="1">
      <alignment horizontal="center"/>
      <protection/>
    </xf>
    <xf numFmtId="170" fontId="3" fillId="2" borderId="87" xfId="32" applyNumberFormat="1" applyFont="1" applyFill="1" applyBorder="1" applyAlignment="1" applyProtection="1">
      <alignment horizontal="center"/>
      <protection/>
    </xf>
    <xf numFmtId="167" fontId="3" fillId="2" borderId="88" xfId="32" applyNumberFormat="1" applyFont="1" applyFill="1" applyBorder="1" applyProtection="1">
      <alignment/>
      <protection/>
    </xf>
    <xf numFmtId="171" fontId="3" fillId="2" borderId="53" xfId="32" applyNumberFormat="1" applyFont="1" applyFill="1" applyBorder="1" applyAlignment="1" applyProtection="1">
      <alignment horizontal="center"/>
      <protection/>
    </xf>
    <xf numFmtId="167" fontId="3" fillId="2" borderId="53" xfId="32" applyNumberFormat="1" applyFont="1" applyFill="1" applyBorder="1" applyAlignment="1" applyProtection="1">
      <alignment horizontal="center"/>
      <protection/>
    </xf>
    <xf numFmtId="165" fontId="3" fillId="2" borderId="89" xfId="32" applyFont="1" applyFill="1" applyBorder="1" applyAlignment="1" quotePrefix="1">
      <alignment horizontal="center"/>
      <protection/>
    </xf>
    <xf numFmtId="2" fontId="3" fillId="2" borderId="46" xfId="32" applyNumberFormat="1" applyFont="1" applyFill="1" applyBorder="1" applyAlignment="1" applyProtection="1">
      <alignment horizontal="center"/>
      <protection/>
    </xf>
    <xf numFmtId="1" fontId="3" fillId="2" borderId="46" xfId="32" applyNumberFormat="1" applyFont="1" applyFill="1" applyBorder="1" applyAlignment="1" applyProtection="1">
      <alignment horizontal="center"/>
      <protection/>
    </xf>
    <xf numFmtId="171" fontId="3" fillId="2" borderId="46" xfId="32" applyNumberFormat="1" applyFont="1" applyFill="1" applyBorder="1" applyAlignment="1" applyProtection="1">
      <alignment horizontal="center"/>
      <protection/>
    </xf>
    <xf numFmtId="167" fontId="3" fillId="2" borderId="46" xfId="32" applyNumberFormat="1" applyFont="1" applyFill="1" applyBorder="1" applyAlignment="1" applyProtection="1">
      <alignment horizontal="center"/>
      <protection/>
    </xf>
    <xf numFmtId="168" fontId="3" fillId="2" borderId="46" xfId="32" applyNumberFormat="1" applyFont="1" applyFill="1" applyBorder="1" applyAlignment="1" applyProtection="1">
      <alignment horizontal="center"/>
      <protection/>
    </xf>
    <xf numFmtId="170" fontId="3" fillId="2" borderId="91" xfId="32" applyNumberFormat="1" applyFont="1" applyFill="1" applyBorder="1" applyAlignment="1" applyProtection="1">
      <alignment horizontal="center"/>
      <protection/>
    </xf>
    <xf numFmtId="167" fontId="3" fillId="2" borderId="92" xfId="32" applyNumberFormat="1" applyFont="1" applyFill="1" applyBorder="1" applyProtection="1">
      <alignment/>
      <protection/>
    </xf>
    <xf numFmtId="165" fontId="3" fillId="2" borderId="93" xfId="32" applyFont="1" applyFill="1" applyBorder="1" applyAlignment="1">
      <alignment horizontal="center"/>
      <protection/>
    </xf>
    <xf numFmtId="2" fontId="3" fillId="2" borderId="94" xfId="32" applyNumberFormat="1" applyFont="1" applyFill="1" applyBorder="1" applyAlignment="1" applyProtection="1">
      <alignment horizontal="center"/>
      <protection/>
    </xf>
    <xf numFmtId="1" fontId="3" fillId="2" borderId="94" xfId="32" applyNumberFormat="1" applyFont="1" applyFill="1" applyBorder="1" applyAlignment="1" applyProtection="1">
      <alignment horizontal="center"/>
      <protection/>
    </xf>
    <xf numFmtId="171" fontId="3" fillId="2" borderId="94" xfId="32" applyNumberFormat="1" applyFont="1" applyFill="1" applyBorder="1" applyAlignment="1" applyProtection="1">
      <alignment horizontal="center"/>
      <protection/>
    </xf>
    <xf numFmtId="167" fontId="3" fillId="2" borderId="94" xfId="32" applyNumberFormat="1" applyFont="1" applyFill="1" applyBorder="1" applyAlignment="1" applyProtection="1">
      <alignment horizontal="center"/>
      <protection/>
    </xf>
    <xf numFmtId="168" fontId="3" fillId="2" borderId="95" xfId="32" applyNumberFormat="1" applyFont="1" applyFill="1" applyBorder="1" applyAlignment="1" applyProtection="1">
      <alignment horizontal="center"/>
      <protection/>
    </xf>
    <xf numFmtId="168" fontId="3" fillId="2" borderId="114" xfId="32" applyNumberFormat="1" applyFont="1" applyFill="1" applyBorder="1" applyAlignment="1" applyProtection="1">
      <alignment horizontal="center"/>
      <protection/>
    </xf>
    <xf numFmtId="170" fontId="3" fillId="2" borderId="97" xfId="32" applyNumberFormat="1" applyFont="1" applyFill="1" applyBorder="1" applyAlignment="1" applyProtection="1">
      <alignment horizontal="center"/>
      <protection/>
    </xf>
    <xf numFmtId="167" fontId="3" fillId="2" borderId="98" xfId="32" applyNumberFormat="1" applyFont="1" applyFill="1" applyBorder="1" applyProtection="1">
      <alignment/>
      <protection/>
    </xf>
    <xf numFmtId="165" fontId="3" fillId="2" borderId="100" xfId="32" applyFont="1" applyFill="1" applyBorder="1" applyAlignment="1">
      <alignment horizontal="center"/>
      <protection/>
    </xf>
    <xf numFmtId="2" fontId="3" fillId="2" borderId="101" xfId="32" applyNumberFormat="1" applyFont="1" applyFill="1" applyBorder="1" applyAlignment="1" applyProtection="1">
      <alignment horizontal="center"/>
      <protection/>
    </xf>
    <xf numFmtId="1" fontId="3" fillId="2" borderId="101" xfId="32" applyNumberFormat="1" applyFont="1" applyFill="1" applyBorder="1" applyAlignment="1" applyProtection="1">
      <alignment horizontal="center"/>
      <protection/>
    </xf>
    <xf numFmtId="171" fontId="3" fillId="2" borderId="101" xfId="32" applyNumberFormat="1" applyFont="1" applyFill="1" applyBorder="1" applyAlignment="1" applyProtection="1">
      <alignment horizontal="center"/>
      <protection/>
    </xf>
    <xf numFmtId="167" fontId="3" fillId="2" borderId="101" xfId="32" applyNumberFormat="1" applyFont="1" applyFill="1" applyBorder="1" applyAlignment="1" applyProtection="1">
      <alignment horizontal="center"/>
      <protection/>
    </xf>
    <xf numFmtId="170" fontId="3" fillId="2" borderId="103" xfId="32" applyNumberFormat="1" applyFont="1" applyFill="1" applyBorder="1" applyAlignment="1" applyProtection="1">
      <alignment horizontal="center"/>
      <protection/>
    </xf>
    <xf numFmtId="165" fontId="21" fillId="2" borderId="0" xfId="32" applyFont="1" applyFill="1">
      <alignment/>
      <protection/>
    </xf>
    <xf numFmtId="165" fontId="5" fillId="2" borderId="104" xfId="32" applyFont="1" applyFill="1" applyBorder="1" applyAlignment="1">
      <alignment horizontal="center"/>
      <protection/>
    </xf>
    <xf numFmtId="2" fontId="5" fillId="2" borderId="105" xfId="32" applyNumberFormat="1" applyFont="1" applyFill="1" applyBorder="1" applyAlignment="1">
      <alignment horizontal="center"/>
      <protection/>
    </xf>
    <xf numFmtId="1" fontId="5" fillId="2" borderId="104" xfId="32" applyNumberFormat="1" applyFont="1" applyFill="1" applyBorder="1" applyAlignment="1">
      <alignment horizontal="center"/>
      <protection/>
    </xf>
    <xf numFmtId="171" fontId="5" fillId="2" borderId="104" xfId="32" applyNumberFormat="1" applyFont="1" applyFill="1" applyBorder="1" applyAlignment="1">
      <alignment horizontal="center"/>
      <protection/>
    </xf>
    <xf numFmtId="2" fontId="5" fillId="2" borderId="104" xfId="32" applyNumberFormat="1" applyFont="1" applyFill="1" applyBorder="1" applyAlignment="1">
      <alignment horizontal="center"/>
      <protection/>
    </xf>
    <xf numFmtId="164" fontId="5" fillId="2" borderId="59" xfId="32" applyNumberFormat="1" applyFont="1" applyFill="1" applyBorder="1" applyAlignment="1">
      <alignment horizontal="center"/>
      <protection/>
    </xf>
    <xf numFmtId="167" fontId="3" fillId="2" borderId="0" xfId="32" applyNumberFormat="1" applyFont="1" applyFill="1" applyBorder="1" applyProtection="1">
      <alignment/>
      <protection/>
    </xf>
    <xf numFmtId="2" fontId="5" fillId="0" borderId="5" xfId="32" applyNumberFormat="1" applyFont="1" applyBorder="1" applyAlignment="1">
      <alignment horizontal="left"/>
      <protection/>
    </xf>
    <xf numFmtId="165" fontId="3" fillId="2" borderId="52" xfId="32" applyFont="1" applyFill="1" applyBorder="1" applyAlignment="1" quotePrefix="1">
      <alignment horizontal="center"/>
      <protection/>
    </xf>
    <xf numFmtId="2" fontId="3" fillId="2" borderId="14" xfId="32" applyNumberFormat="1" applyFont="1" applyFill="1" applyBorder="1" applyAlignment="1" applyProtection="1">
      <alignment horizontal="center"/>
      <protection/>
    </xf>
    <xf numFmtId="1" fontId="3" fillId="2" borderId="14" xfId="32" applyNumberFormat="1" applyFont="1" applyFill="1" applyBorder="1" applyAlignment="1" applyProtection="1">
      <alignment horizontal="center"/>
      <protection/>
    </xf>
    <xf numFmtId="171" fontId="3" fillId="2" borderId="14" xfId="32" applyNumberFormat="1" applyFont="1" applyFill="1" applyBorder="1" applyAlignment="1" applyProtection="1">
      <alignment horizontal="center"/>
      <protection/>
    </xf>
    <xf numFmtId="164" fontId="3" fillId="2" borderId="43" xfId="32" applyNumberFormat="1" applyFont="1" applyFill="1" applyBorder="1" applyAlignment="1" applyProtection="1">
      <alignment horizontal="center"/>
      <protection/>
    </xf>
    <xf numFmtId="165" fontId="3" fillId="2" borderId="29" xfId="32" applyFont="1" applyFill="1" applyBorder="1">
      <alignment/>
      <protection/>
    </xf>
    <xf numFmtId="2" fontId="3" fillId="2" borderId="14" xfId="32" applyNumberFormat="1" applyFont="1" applyFill="1" applyBorder="1" applyAlignment="1">
      <alignment horizontal="center"/>
      <protection/>
    </xf>
    <xf numFmtId="1" fontId="3" fillId="2" borderId="14" xfId="32" applyNumberFormat="1" applyFont="1" applyFill="1" applyBorder="1" applyAlignment="1">
      <alignment horizontal="center"/>
      <protection/>
    </xf>
    <xf numFmtId="171" fontId="3" fillId="2" borderId="14" xfId="32" applyNumberFormat="1" applyFont="1" applyFill="1" applyBorder="1" applyAlignment="1">
      <alignment horizontal="center"/>
      <protection/>
    </xf>
    <xf numFmtId="164" fontId="3" fillId="2" borderId="43" xfId="32" applyNumberFormat="1" applyFont="1" applyFill="1" applyBorder="1" applyAlignment="1">
      <alignment horizontal="center"/>
      <protection/>
    </xf>
    <xf numFmtId="165" fontId="3" fillId="2" borderId="31" xfId="32" applyFont="1" applyFill="1" applyBorder="1">
      <alignment/>
      <protection/>
    </xf>
    <xf numFmtId="165" fontId="18" fillId="2" borderId="108" xfId="32" applyFont="1" applyFill="1" applyBorder="1">
      <alignment/>
      <protection/>
    </xf>
    <xf numFmtId="165" fontId="3" fillId="2" borderId="69" xfId="32" applyFont="1" applyFill="1" applyBorder="1" applyAlignment="1">
      <alignment horizontal="center"/>
      <protection/>
    </xf>
    <xf numFmtId="2" fontId="3" fillId="2" borderId="109" xfId="32" applyNumberFormat="1" applyFont="1" applyFill="1" applyBorder="1" applyAlignment="1">
      <alignment horizontal="center"/>
      <protection/>
    </xf>
    <xf numFmtId="1" fontId="3" fillId="2" borderId="109" xfId="32" applyNumberFormat="1" applyFont="1" applyFill="1" applyBorder="1" applyAlignment="1">
      <alignment horizontal="center"/>
      <protection/>
    </xf>
    <xf numFmtId="171" fontId="3" fillId="2" borderId="109" xfId="32" applyNumberFormat="1" applyFont="1" applyFill="1" applyBorder="1" applyAlignment="1">
      <alignment horizontal="center"/>
      <protection/>
    </xf>
    <xf numFmtId="164" fontId="3" fillId="2" borderId="110" xfId="32" applyNumberFormat="1" applyFont="1" applyFill="1" applyBorder="1" applyAlignment="1">
      <alignment horizontal="center"/>
      <protection/>
    </xf>
    <xf numFmtId="165" fontId="3" fillId="2" borderId="34" xfId="32" applyFont="1" applyFill="1" applyBorder="1">
      <alignment/>
      <protection/>
    </xf>
    <xf numFmtId="165" fontId="18" fillId="2" borderId="32" xfId="32" applyFont="1" applyFill="1" applyBorder="1">
      <alignment/>
      <protection/>
    </xf>
    <xf numFmtId="165" fontId="3" fillId="0" borderId="61" xfId="32" applyFont="1" applyBorder="1" applyAlignment="1">
      <alignment horizontal="center"/>
      <protection/>
    </xf>
    <xf numFmtId="2" fontId="3" fillId="2" borderId="9" xfId="32" applyNumberFormat="1" applyFont="1" applyFill="1" applyBorder="1" applyAlignment="1">
      <alignment horizontal="center"/>
      <protection/>
    </xf>
    <xf numFmtId="1" fontId="3" fillId="2" borderId="9" xfId="32" applyNumberFormat="1" applyFont="1" applyFill="1" applyBorder="1" applyAlignment="1" applyProtection="1">
      <alignment horizontal="center"/>
      <protection/>
    </xf>
    <xf numFmtId="171" fontId="3" fillId="2" borderId="9" xfId="32" applyNumberFormat="1" applyFont="1" applyFill="1" applyBorder="1" applyAlignment="1" applyProtection="1">
      <alignment horizontal="center"/>
      <protection/>
    </xf>
    <xf numFmtId="167" fontId="3" fillId="2" borderId="9" xfId="32" applyNumberFormat="1" applyFont="1" applyFill="1" applyBorder="1" applyAlignment="1" applyProtection="1">
      <alignment horizontal="center"/>
      <protection/>
    </xf>
    <xf numFmtId="165" fontId="3" fillId="2" borderId="9" xfId="32" applyFont="1" applyFill="1" applyBorder="1" applyAlignment="1">
      <alignment horizontal="center"/>
      <protection/>
    </xf>
    <xf numFmtId="170" fontId="3" fillId="2" borderId="111" xfId="32" applyNumberFormat="1" applyFont="1" applyFill="1" applyBorder="1" applyAlignment="1" applyProtection="1">
      <alignment horizontal="center"/>
      <protection/>
    </xf>
    <xf numFmtId="1" fontId="3" fillId="2" borderId="112" xfId="32" applyNumberFormat="1" applyFont="1" applyFill="1" applyBorder="1" applyProtection="1">
      <alignment/>
      <protection/>
    </xf>
    <xf numFmtId="2" fontId="18" fillId="2" borderId="0" xfId="32" applyNumberFormat="1" applyFont="1" applyFill="1">
      <alignment/>
      <protection/>
    </xf>
    <xf numFmtId="1" fontId="3" fillId="2" borderId="113" xfId="32" applyNumberFormat="1" applyFont="1" applyFill="1" applyBorder="1" applyAlignment="1" applyProtection="1">
      <alignment horizontal="center"/>
      <protection/>
    </xf>
    <xf numFmtId="2" fontId="1" fillId="2" borderId="0" xfId="32" applyNumberFormat="1" applyFont="1" applyFill="1" applyBorder="1" applyAlignment="1">
      <alignment horizontal="center"/>
      <protection/>
    </xf>
    <xf numFmtId="1" fontId="3" fillId="2" borderId="0" xfId="32" applyNumberFormat="1" applyFont="1" applyFill="1" applyBorder="1" applyAlignment="1">
      <alignment horizontal="center"/>
      <protection/>
    </xf>
    <xf numFmtId="171" fontId="3" fillId="2" borderId="0" xfId="32" applyNumberFormat="1" applyFont="1" applyFill="1" applyBorder="1" applyAlignment="1">
      <alignment horizontal="center"/>
      <protection/>
    </xf>
    <xf numFmtId="164" fontId="3" fillId="2" borderId="0" xfId="32" applyNumberFormat="1" applyFont="1" applyFill="1" applyBorder="1" applyAlignment="1">
      <alignment horizontal="center"/>
      <protection/>
    </xf>
    <xf numFmtId="1" fontId="3" fillId="2" borderId="0" xfId="32" applyNumberFormat="1" applyFont="1" applyFill="1" applyBorder="1" applyAlignment="1" applyProtection="1">
      <alignment horizontal="center"/>
      <protection/>
    </xf>
    <xf numFmtId="1" fontId="18" fillId="2" borderId="0" xfId="32" applyNumberFormat="1" applyFont="1" applyFill="1" applyProtection="1">
      <alignment/>
      <protection/>
    </xf>
    <xf numFmtId="171" fontId="18" fillId="2" borderId="0" xfId="32" applyNumberFormat="1" applyFont="1" applyFill="1" applyProtection="1">
      <alignment/>
      <protection/>
    </xf>
    <xf numFmtId="167" fontId="18" fillId="2" borderId="0" xfId="32" applyNumberFormat="1" applyFont="1" applyFill="1" applyAlignment="1" applyProtection="1">
      <alignment horizontal="center"/>
      <protection/>
    </xf>
    <xf numFmtId="170" fontId="18" fillId="2" borderId="0" xfId="32" applyNumberFormat="1" applyFont="1" applyFill="1" applyProtection="1">
      <alignment/>
      <protection/>
    </xf>
    <xf numFmtId="167" fontId="18" fillId="2" borderId="0" xfId="32" applyNumberFormat="1" applyFont="1" applyFill="1" applyProtection="1">
      <alignment/>
      <protection/>
    </xf>
  </cellXfs>
  <cellStyles count="23">
    <cellStyle name="Normal" xfId="0"/>
    <cellStyle name="Currency [0]" xfId="15"/>
    <cellStyle name="Comma" xfId="16"/>
    <cellStyle name="Currency" xfId="17"/>
    <cellStyle name="Comma" xfId="18"/>
    <cellStyle name="Comma [0]" xfId="19"/>
    <cellStyle name="Date" xfId="20"/>
    <cellStyle name="Fixed" xfId="21"/>
    <cellStyle name="Heading1" xfId="22"/>
    <cellStyle name="Heading2" xfId="23"/>
    <cellStyle name="Hyperlink" xfId="24"/>
    <cellStyle name="Currency" xfId="25"/>
    <cellStyle name="normální_DSRI (2)" xfId="26"/>
    <cellStyle name="normální_Výpustné profily 1999" xfId="27"/>
    <cellStyle name="normální_Výpustný profily 2000" xfId="28"/>
    <cellStyle name="normální_Výpustný profily 2001" xfId="29"/>
    <cellStyle name="normální_Výpustný profily 2002" xfId="30"/>
    <cellStyle name="normální_Výpustný profily 2003" xfId="31"/>
    <cellStyle name="normální_Výpustný profily 2004" xfId="32"/>
    <cellStyle name="Percent" xfId="33"/>
    <cellStyle name="Percent" xfId="34"/>
    <cellStyle name="Followed Hyperlink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RAH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4\Ekologie\EXCEL\Brzkov\Brzkov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\Ekologie\EXCEL\V&#253;pustn&#233;%20profily\V&#253;pustn&#233;%20profily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0\Ekologie\EXCEL\V&#253;pustn&#233;%20profily\V&#253;pustn&#253;%20profily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1\Ekologie\EXCEL\V&#253;pustn&#233;%20profily\V&#253;pustn&#253;%20profily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SERVER\EEE$\Data%202001\Ekologie\EXCEL\Povrchov&#233;%20vody\Povrchov&#233;%20vody%20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2\Ekologie\WORD\EXCEL\V&#253;pustn&#233;%20profily\V&#253;pustn&#253;%20profily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SERVER\EEE$\Data%202001\Ekologie\EXCEL\Ol&#353;&#237;-Drahon&#237;n\Ol&#353;&#237;-Drahon&#237;n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3\Data%202003\Ekologie\EXCEL\V&#253;pustn&#233;%20profily\V&#253;pustn&#253;%20profily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4\Ekologie\EXCEL\V&#253;pustn&#233;%20profily\V&#253;pustn&#253;%20profily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nor9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rzkov - HVP"/>
      <sheetName val="Jáma j12"/>
      <sheetName val="Bija.p,kanál pod haldou,p.Bystř"/>
      <sheetName val="Horský20, Rychetský4, Staněk22"/>
      <sheetName val="G12 (2)"/>
      <sheetName val="G12"/>
      <sheetName val="G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Bu"/>
      <sheetName val="vstupbu"/>
      <sheetName val="RI"/>
      <sheetName val="RI1"/>
      <sheetName val="RI2"/>
      <sheetName val="Bu"/>
      <sheetName val="Bu1"/>
      <sheetName val="Bu2"/>
      <sheetName val="3 HVP U"/>
      <sheetName val="3 HVP Týdení"/>
      <sheetName val="3 HVP Měsíční"/>
      <sheetName val="3 VK Týdení"/>
      <sheetName val="3 VK Měsíční"/>
      <sheetName val="ČOV - Olší Drahonín (4)"/>
      <sheetName val="ZDM-Park-Martínek (6)"/>
      <sheetName val="R6"/>
      <sheetName val="BČOV"/>
      <sheetName val="BK+D1"/>
      <sheetName val="Šafránkův mlý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Bu"/>
      <sheetName val="vstupbu"/>
      <sheetName val="RI"/>
      <sheetName val="RI1"/>
      <sheetName val="RI2"/>
      <sheetName val="Bu"/>
      <sheetName val="Bu1"/>
      <sheetName val="Bu2"/>
      <sheetName val="ČOV BUK"/>
      <sheetName val="3 HVP U"/>
      <sheetName val="3 HVP Týdení"/>
      <sheetName val="3 HVP Měsíční"/>
      <sheetName val="3 VK Týdení"/>
      <sheetName val="3 VK Měsíční"/>
      <sheetName val="ČOV - Olší Drahonín (4)"/>
      <sheetName val="ZDM-Park-Martínek (6)"/>
      <sheetName val="BČOV"/>
      <sheetName val="R6"/>
      <sheetName val="BK+D1"/>
      <sheetName val="Šafránkův mlý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Bu"/>
      <sheetName val="vstupbu"/>
      <sheetName val="RI"/>
      <sheetName val="RI1"/>
      <sheetName val="RI2"/>
      <sheetName val="Bu"/>
      <sheetName val="Bu1"/>
      <sheetName val="Bu2"/>
      <sheetName val="ČOV BUK"/>
      <sheetName val="3 HVP U"/>
      <sheetName val="3 HVP Týdení"/>
      <sheetName val="3 HVP Měsíční"/>
      <sheetName val="3 VK Měsíční"/>
      <sheetName val="ČOV - Olší Drahonín (4)"/>
      <sheetName val="ZDM-Park-Martínek (6)"/>
      <sheetName val="BČOV"/>
      <sheetName val="R6"/>
      <sheetName val="BK+D1"/>
      <sheetName val="Šafránkův mlý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IV=1."/>
      <sheetName val="ZACH"/>
      <sheetName val="VI=4."/>
      <sheetName val="2A"/>
      <sheetName val="5"/>
      <sheetName val="NERO"/>
      <sheetName val="NENE"/>
      <sheetName val="III"/>
      <sheetName val="Ropo"/>
      <sheetName val="TEP-2"/>
      <sheetName val="LOMI"/>
      <sheetName val="BUPO"/>
      <sheetName val="Průměr97"/>
      <sheetName val="NEVO"/>
      <sheetName val="Separa"/>
      <sheetName val="BOPO"/>
      <sheetName val="NE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Bu"/>
      <sheetName val="vstupbu"/>
      <sheetName val="RI"/>
      <sheetName val="RI1"/>
      <sheetName val="RI2"/>
      <sheetName val="Bu"/>
      <sheetName val="Bu1"/>
      <sheetName val="Bu2"/>
      <sheetName val="ČOV BUK"/>
      <sheetName val="3 HVP U"/>
      <sheetName val="3 HVP Týdení"/>
      <sheetName val="3 HVP Měsíční"/>
      <sheetName val="3 VK Měsíční"/>
      <sheetName val="ČOV - Olší Drahonín (4)"/>
      <sheetName val="ZDM-Park-Martínek (6)"/>
      <sheetName val="R6"/>
      <sheetName val="BK+D1"/>
      <sheetName val="Šafránkův mlýn"/>
      <sheetName val="SLA - HV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KU NAD"/>
      <sheetName val="Had3"/>
      <sheetName val="had4"/>
      <sheetName val="Had9"/>
      <sheetName val="Lounad1,LOUpod2"/>
      <sheetName val="LOSK"/>
      <sheetName val="Vývěr OL"/>
      <sheetName val="om1,om2"/>
      <sheetName val="DRM1,DRM2"/>
      <sheetName val="VYDR"/>
      <sheetName val="VÝNO"/>
      <sheetName val="Starlet"/>
      <sheetName val="Zelenina Skryje"/>
      <sheetName val="Graf VK3"/>
      <sheetName val="Průměr"/>
      <sheetName val="Průměr Olší"/>
      <sheetName val="Had2"/>
      <sheetName val="had5"/>
      <sheetName val="had6"/>
      <sheetName val="Had-4"/>
      <sheetName val="had7"/>
      <sheetName val="had8"/>
      <sheetName val="List2"/>
      <sheetName val="Lis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Bu"/>
      <sheetName val="vstupbu"/>
      <sheetName val="RI"/>
      <sheetName val="RI1"/>
      <sheetName val="RI2"/>
      <sheetName val="Bu"/>
      <sheetName val="Bu1"/>
      <sheetName val="Bu2"/>
      <sheetName val="ČOV BUK"/>
      <sheetName val="3 HVP U"/>
      <sheetName val="3 HVP Týdení"/>
      <sheetName val="3 HVP Měsíční"/>
      <sheetName val="3 VK Měsíční"/>
      <sheetName val="ČOV - Olší Drahonín (4)"/>
      <sheetName val="ZDM-Park-Martínek (6)"/>
      <sheetName val="BČOV"/>
      <sheetName val="Aktivní kanalizace vstup "/>
      <sheetName val="Aktivní kanalizace ZCHÚ (znač.8"/>
      <sheetName val="R6"/>
      <sheetName val="BK+D1"/>
      <sheetName val="Šafránkův mlý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Bu"/>
      <sheetName val="vRI"/>
      <sheetName val="vstupbu"/>
      <sheetName val="RI"/>
      <sheetName val="RI1"/>
      <sheetName val="RI2"/>
      <sheetName val="Bu"/>
      <sheetName val="Bu1"/>
      <sheetName val="Bu2"/>
      <sheetName val="ČOV BUK"/>
      <sheetName val="3 HVP U"/>
      <sheetName val="3 HVP Týdení"/>
      <sheetName val="3 HVP Měsíční"/>
      <sheetName val="3 VK Měsíční"/>
      <sheetName val="ČOV - Olší Drahonín (4)"/>
      <sheetName val="ZDM-Park-Martínek (6)"/>
      <sheetName val="BČOV"/>
      <sheetName val="Aktivní kanalizace ZCHÚ (znač.8"/>
      <sheetName val="BK+D1"/>
      <sheetName val="R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workbookViewId="0" topLeftCell="A346">
      <selection activeCell="F359" sqref="A355:F359"/>
    </sheetView>
  </sheetViews>
  <sheetFormatPr defaultColWidth="9.00390625" defaultRowHeight="12.75"/>
  <cols>
    <col min="1" max="1" width="10.75390625" style="49" customWidth="1"/>
    <col min="2" max="2" width="9.125" style="49" customWidth="1"/>
    <col min="3" max="4" width="9.125" style="47" customWidth="1"/>
    <col min="5" max="6" width="9.125" style="48" customWidth="1"/>
    <col min="7" max="16384" width="9.125" style="49" customWidth="1"/>
  </cols>
  <sheetData>
    <row r="1" spans="1:3" ht="15">
      <c r="A1" s="44" t="s">
        <v>22</v>
      </c>
      <c r="B1" s="45"/>
      <c r="C1" s="46"/>
    </row>
    <row r="2" ht="13.5" thickBot="1"/>
    <row r="3" spans="1:7" ht="18" thickBot="1" thickTop="1">
      <c r="A3" s="50" t="s">
        <v>23</v>
      </c>
      <c r="B3" s="50" t="s">
        <v>24</v>
      </c>
      <c r="C3" s="51" t="s">
        <v>25</v>
      </c>
      <c r="D3" s="51" t="s">
        <v>26</v>
      </c>
      <c r="E3" s="52" t="s">
        <v>17</v>
      </c>
      <c r="F3" s="52" t="s">
        <v>18</v>
      </c>
      <c r="G3" s="49" t="s">
        <v>30</v>
      </c>
    </row>
    <row r="4" spans="1:7" ht="14.25" thickBot="1" thickTop="1">
      <c r="A4" s="50"/>
      <c r="B4" s="50" t="s">
        <v>27</v>
      </c>
      <c r="C4" s="51" t="s">
        <v>28</v>
      </c>
      <c r="D4" s="51" t="s">
        <v>27</v>
      </c>
      <c r="E4" s="52" t="s">
        <v>27</v>
      </c>
      <c r="F4" s="52"/>
      <c r="G4" s="49" t="s">
        <v>27</v>
      </c>
    </row>
    <row r="5" spans="1:5" ht="14.25" hidden="1" thickBot="1" thickTop="1">
      <c r="A5" s="53">
        <v>32883</v>
      </c>
      <c r="B5" s="49">
        <v>0.69</v>
      </c>
      <c r="C5" s="47">
        <v>200</v>
      </c>
      <c r="D5" s="47">
        <v>816</v>
      </c>
      <c r="E5" s="48">
        <v>8</v>
      </c>
    </row>
    <row r="6" spans="1:6" ht="14.25" hidden="1" thickBot="1" thickTop="1">
      <c r="A6" s="53">
        <v>32918</v>
      </c>
      <c r="B6" s="49">
        <v>0.67</v>
      </c>
      <c r="C6" s="47">
        <v>170</v>
      </c>
      <c r="D6" s="47">
        <v>930</v>
      </c>
      <c r="E6" s="48">
        <v>3</v>
      </c>
      <c r="F6" s="48">
        <v>8</v>
      </c>
    </row>
    <row r="7" spans="1:5" ht="14.25" hidden="1" thickBot="1" thickTop="1">
      <c r="A7" s="53">
        <v>32946</v>
      </c>
      <c r="B7" s="49">
        <v>1.09</v>
      </c>
      <c r="C7" s="47">
        <v>200</v>
      </c>
      <c r="D7" s="47">
        <v>972</v>
      </c>
      <c r="E7" s="48">
        <v>4</v>
      </c>
    </row>
    <row r="8" spans="1:6" ht="14.25" hidden="1" thickBot="1" thickTop="1">
      <c r="A8" s="53">
        <v>32974</v>
      </c>
      <c r="B8" s="49">
        <v>1.2</v>
      </c>
      <c r="C8" s="47">
        <v>140</v>
      </c>
      <c r="D8" s="47">
        <v>1052</v>
      </c>
      <c r="E8" s="48">
        <v>4</v>
      </c>
      <c r="F8" s="48">
        <v>8.2</v>
      </c>
    </row>
    <row r="9" spans="1:6" ht="14.25" hidden="1" thickBot="1" thickTop="1">
      <c r="A9" s="53">
        <v>33001</v>
      </c>
      <c r="B9" s="49">
        <v>1.48</v>
      </c>
      <c r="C9" s="47">
        <v>100</v>
      </c>
      <c r="D9" s="47">
        <v>974</v>
      </c>
      <c r="E9" s="48">
        <v>6</v>
      </c>
      <c r="F9" s="48">
        <v>8.5</v>
      </c>
    </row>
    <row r="10" spans="1:3" ht="14.25" hidden="1" thickBot="1" thickTop="1">
      <c r="A10" s="53">
        <v>33024</v>
      </c>
      <c r="C10" s="47">
        <v>140</v>
      </c>
    </row>
    <row r="11" spans="1:6" ht="14.25" hidden="1" thickBot="1" thickTop="1">
      <c r="A11" s="53">
        <v>33037</v>
      </c>
      <c r="B11" s="49">
        <v>0.88</v>
      </c>
      <c r="C11" s="47">
        <v>130</v>
      </c>
      <c r="D11" s="47">
        <v>1033</v>
      </c>
      <c r="E11" s="48">
        <v>3</v>
      </c>
      <c r="F11" s="48">
        <v>8.3</v>
      </c>
    </row>
    <row r="12" spans="1:6" ht="14.25" hidden="1" thickBot="1" thickTop="1">
      <c r="A12" s="53">
        <v>33065</v>
      </c>
      <c r="B12" s="49">
        <v>0.97</v>
      </c>
      <c r="C12" s="47">
        <v>150</v>
      </c>
      <c r="D12" s="47">
        <v>1085</v>
      </c>
      <c r="E12" s="48">
        <v>1</v>
      </c>
      <c r="F12" s="48">
        <v>8.3</v>
      </c>
    </row>
    <row r="13" spans="1:6" ht="14.25" hidden="1" thickBot="1" thickTop="1">
      <c r="A13" s="53">
        <v>33093</v>
      </c>
      <c r="B13" s="49">
        <v>0.8</v>
      </c>
      <c r="C13" s="47">
        <v>180</v>
      </c>
      <c r="D13" s="47">
        <v>902</v>
      </c>
      <c r="E13" s="48">
        <v>3</v>
      </c>
      <c r="F13" s="48">
        <v>8.3</v>
      </c>
    </row>
    <row r="14" spans="1:6" ht="14.25" hidden="1" thickBot="1" thickTop="1">
      <c r="A14" s="53">
        <v>33128</v>
      </c>
      <c r="B14" s="49">
        <v>0.97</v>
      </c>
      <c r="C14" s="47">
        <v>250</v>
      </c>
      <c r="D14" s="47">
        <v>952</v>
      </c>
      <c r="E14" s="48">
        <v>2</v>
      </c>
      <c r="F14" s="48">
        <v>8.3</v>
      </c>
    </row>
    <row r="15" spans="1:6" ht="14.25" hidden="1" thickBot="1" thickTop="1">
      <c r="A15" s="53">
        <v>33156</v>
      </c>
      <c r="B15" s="49">
        <v>1.09</v>
      </c>
      <c r="C15" s="47">
        <v>200</v>
      </c>
      <c r="D15" s="47">
        <v>1002</v>
      </c>
      <c r="E15" s="48">
        <v>5</v>
      </c>
      <c r="F15" s="48">
        <v>8.3</v>
      </c>
    </row>
    <row r="16" spans="1:6" ht="14.25" hidden="1" thickBot="1" thickTop="1">
      <c r="A16" s="53">
        <v>33191</v>
      </c>
      <c r="B16" s="49">
        <v>1.29</v>
      </c>
      <c r="C16" s="47">
        <v>120</v>
      </c>
      <c r="D16" s="47">
        <v>1049</v>
      </c>
      <c r="E16" s="48">
        <v>3</v>
      </c>
      <c r="F16" s="48">
        <v>8.4</v>
      </c>
    </row>
    <row r="17" spans="1:6" ht="14.25" hidden="1" thickBot="1" thickTop="1">
      <c r="A17" s="53">
        <v>33212</v>
      </c>
      <c r="B17" s="49">
        <v>0.83</v>
      </c>
      <c r="C17" s="47">
        <v>250</v>
      </c>
      <c r="D17" s="47">
        <v>900</v>
      </c>
      <c r="E17" s="48">
        <v>2</v>
      </c>
      <c r="F17" s="48">
        <v>8.3</v>
      </c>
    </row>
    <row r="18" spans="1:3" ht="14.25" hidden="1" thickBot="1" thickTop="1">
      <c r="A18" s="53">
        <v>33254</v>
      </c>
      <c r="B18" s="49">
        <v>0.98</v>
      </c>
      <c r="C18" s="47">
        <v>200</v>
      </c>
    </row>
    <row r="19" spans="1:5" ht="14.25" hidden="1" thickBot="1" thickTop="1">
      <c r="A19" s="53">
        <v>33261</v>
      </c>
      <c r="B19" s="49">
        <v>0.84</v>
      </c>
      <c r="C19" s="47">
        <v>380</v>
      </c>
      <c r="D19" s="47">
        <v>922</v>
      </c>
      <c r="E19" s="48">
        <v>9</v>
      </c>
    </row>
    <row r="20" spans="1:5" ht="14.25" hidden="1" thickBot="1" thickTop="1">
      <c r="A20" s="53">
        <v>33268</v>
      </c>
      <c r="B20" s="49">
        <v>0.83</v>
      </c>
      <c r="C20" s="47">
        <v>470</v>
      </c>
      <c r="D20" s="47">
        <v>929</v>
      </c>
      <c r="E20" s="48">
        <v>5</v>
      </c>
    </row>
    <row r="21" spans="1:5" ht="14.25" hidden="1" thickBot="1" thickTop="1">
      <c r="A21" s="53">
        <v>33275</v>
      </c>
      <c r="B21" s="49">
        <v>0.89</v>
      </c>
      <c r="C21" s="47">
        <v>250</v>
      </c>
      <c r="D21" s="47">
        <v>951</v>
      </c>
      <c r="E21" s="48">
        <v>7</v>
      </c>
    </row>
    <row r="22" spans="1:6" ht="14.25" hidden="1" thickBot="1" thickTop="1">
      <c r="A22" s="53">
        <v>33282</v>
      </c>
      <c r="B22" s="49">
        <v>1.04</v>
      </c>
      <c r="C22" s="47">
        <v>230</v>
      </c>
      <c r="D22" s="47">
        <v>926</v>
      </c>
      <c r="E22" s="48">
        <v>3</v>
      </c>
      <c r="F22" s="48">
        <v>8.5</v>
      </c>
    </row>
    <row r="23" spans="1:5" ht="14.25" hidden="1" thickBot="1" thickTop="1">
      <c r="A23" s="53">
        <v>33289</v>
      </c>
      <c r="B23" s="49">
        <v>0.92</v>
      </c>
      <c r="C23" s="47">
        <v>390</v>
      </c>
      <c r="D23" s="47">
        <v>929</v>
      </c>
      <c r="E23" s="48">
        <v>10</v>
      </c>
    </row>
    <row r="24" spans="1:5" ht="14.25" hidden="1" thickBot="1" thickTop="1">
      <c r="A24" s="53">
        <v>33296</v>
      </c>
      <c r="B24" s="49">
        <v>0.87</v>
      </c>
      <c r="C24" s="47">
        <v>280</v>
      </c>
      <c r="D24" s="47">
        <v>888</v>
      </c>
      <c r="E24" s="48">
        <v>2</v>
      </c>
    </row>
    <row r="25" spans="1:6" ht="14.25" hidden="1" thickBot="1" thickTop="1">
      <c r="A25" s="53">
        <v>33303</v>
      </c>
      <c r="B25" s="49">
        <v>1.08</v>
      </c>
      <c r="C25" s="47">
        <v>230</v>
      </c>
      <c r="D25" s="47">
        <v>891</v>
      </c>
      <c r="E25" s="48">
        <v>5</v>
      </c>
      <c r="F25" s="48">
        <v>8.4</v>
      </c>
    </row>
    <row r="26" spans="1:5" ht="14.25" hidden="1" thickBot="1" thickTop="1">
      <c r="A26" s="53">
        <v>33310</v>
      </c>
      <c r="B26" s="49">
        <v>0.83</v>
      </c>
      <c r="C26" s="47">
        <v>320</v>
      </c>
      <c r="D26" s="47">
        <v>974</v>
      </c>
      <c r="E26" s="48">
        <v>7</v>
      </c>
    </row>
    <row r="27" spans="1:5" ht="14.25" hidden="1" thickBot="1" thickTop="1">
      <c r="A27" s="53">
        <v>33317</v>
      </c>
      <c r="B27" s="49">
        <v>0.74</v>
      </c>
      <c r="C27" s="47">
        <v>180</v>
      </c>
      <c r="D27" s="47">
        <v>1083</v>
      </c>
      <c r="E27" s="48">
        <v>4</v>
      </c>
    </row>
    <row r="28" spans="1:5" ht="14.25" hidden="1" thickBot="1" thickTop="1">
      <c r="A28" s="53">
        <v>33324</v>
      </c>
      <c r="B28" s="49">
        <v>1.01</v>
      </c>
      <c r="C28" s="47">
        <v>260</v>
      </c>
      <c r="D28" s="47">
        <v>1011</v>
      </c>
      <c r="E28" s="48">
        <v>5</v>
      </c>
    </row>
    <row r="29" spans="1:5" ht="14.25" hidden="1" thickBot="1" thickTop="1">
      <c r="A29" s="53">
        <v>33331</v>
      </c>
      <c r="B29" s="49">
        <v>0.98</v>
      </c>
      <c r="C29" s="47">
        <v>250</v>
      </c>
      <c r="D29" s="47">
        <v>1072</v>
      </c>
      <c r="E29" s="48">
        <v>6</v>
      </c>
    </row>
    <row r="30" spans="1:6" ht="14.25" hidden="1" thickBot="1" thickTop="1">
      <c r="A30" s="53">
        <v>33338</v>
      </c>
      <c r="B30" s="49">
        <v>1.07</v>
      </c>
      <c r="C30" s="47">
        <v>120</v>
      </c>
      <c r="D30" s="47">
        <v>1073</v>
      </c>
      <c r="E30" s="48">
        <v>11</v>
      </c>
      <c r="F30" s="48">
        <v>8.6</v>
      </c>
    </row>
    <row r="31" spans="1:5" ht="14.25" hidden="1" thickBot="1" thickTop="1">
      <c r="A31" s="53">
        <v>33345</v>
      </c>
      <c r="B31" s="49">
        <v>0.78</v>
      </c>
      <c r="C31" s="47">
        <v>140</v>
      </c>
      <c r="D31" s="47">
        <v>1098</v>
      </c>
      <c r="E31" s="48">
        <v>12</v>
      </c>
    </row>
    <row r="32" spans="1:5" ht="14.25" hidden="1" thickBot="1" thickTop="1">
      <c r="A32" s="53">
        <v>33352</v>
      </c>
      <c r="B32" s="49">
        <v>0.68</v>
      </c>
      <c r="C32" s="47">
        <v>140</v>
      </c>
      <c r="D32" s="47">
        <v>1117</v>
      </c>
      <c r="E32" s="48">
        <v>7</v>
      </c>
    </row>
    <row r="33" spans="1:5" ht="14.25" hidden="1" thickBot="1" thickTop="1">
      <c r="A33" s="53">
        <v>33358</v>
      </c>
      <c r="B33" s="49">
        <v>0.93</v>
      </c>
      <c r="C33" s="47">
        <v>160</v>
      </c>
      <c r="D33" s="47">
        <v>1081</v>
      </c>
      <c r="E33" s="48">
        <v>3</v>
      </c>
    </row>
    <row r="34" spans="1:5" ht="14.25" hidden="1" thickBot="1" thickTop="1">
      <c r="A34" s="53">
        <v>33366</v>
      </c>
      <c r="B34" s="49">
        <v>1</v>
      </c>
      <c r="C34" s="47">
        <v>140</v>
      </c>
      <c r="D34" s="47">
        <v>1092</v>
      </c>
      <c r="E34" s="48">
        <v>8</v>
      </c>
    </row>
    <row r="35" spans="1:5" ht="14.25" hidden="1" thickBot="1" thickTop="1">
      <c r="A35" s="53">
        <v>33373</v>
      </c>
      <c r="B35" s="49">
        <v>1.03</v>
      </c>
      <c r="C35" s="47">
        <v>130</v>
      </c>
      <c r="D35" s="47">
        <v>1080</v>
      </c>
      <c r="E35" s="48">
        <v>7</v>
      </c>
    </row>
    <row r="36" spans="1:5" ht="14.25" hidden="1" thickBot="1" thickTop="1">
      <c r="A36" s="53">
        <v>33380</v>
      </c>
      <c r="B36" s="49">
        <v>1.05</v>
      </c>
      <c r="C36" s="47">
        <v>120</v>
      </c>
      <c r="D36" s="47">
        <v>1123</v>
      </c>
      <c r="E36" s="48">
        <v>10</v>
      </c>
    </row>
    <row r="37" spans="1:5" ht="14.25" hidden="1" thickBot="1" thickTop="1">
      <c r="A37" s="53">
        <v>33387</v>
      </c>
      <c r="B37" s="49">
        <v>1.25</v>
      </c>
      <c r="C37" s="47">
        <v>140</v>
      </c>
      <c r="D37" s="47">
        <v>1093</v>
      </c>
      <c r="E37" s="48">
        <v>8</v>
      </c>
    </row>
    <row r="38" spans="1:5" ht="14.25" hidden="1" thickBot="1" thickTop="1">
      <c r="A38" s="53">
        <v>33394</v>
      </c>
      <c r="B38" s="49">
        <v>0.88</v>
      </c>
      <c r="C38" s="47">
        <v>140</v>
      </c>
      <c r="D38" s="47">
        <v>1127</v>
      </c>
      <c r="E38" s="48">
        <v>7</v>
      </c>
    </row>
    <row r="39" spans="1:6" ht="14.25" hidden="1" thickBot="1" thickTop="1">
      <c r="A39" s="53">
        <v>33401</v>
      </c>
      <c r="B39" s="49">
        <v>0.91</v>
      </c>
      <c r="C39" s="47">
        <v>130</v>
      </c>
      <c r="D39" s="47">
        <v>1156</v>
      </c>
      <c r="E39" s="48">
        <v>13</v>
      </c>
      <c r="F39" s="48">
        <v>8.5</v>
      </c>
    </row>
    <row r="40" spans="1:5" ht="14.25" hidden="1" thickBot="1" thickTop="1">
      <c r="A40" s="53">
        <v>33408</v>
      </c>
      <c r="B40" s="49">
        <v>1.07</v>
      </c>
      <c r="C40" s="47">
        <v>160</v>
      </c>
      <c r="D40" s="47">
        <v>1044</v>
      </c>
      <c r="E40" s="48">
        <v>14</v>
      </c>
    </row>
    <row r="41" spans="1:5" ht="14.25" hidden="1" thickBot="1" thickTop="1">
      <c r="A41" s="53">
        <v>33415</v>
      </c>
      <c r="B41" s="49">
        <v>1</v>
      </c>
      <c r="C41" s="47">
        <v>190</v>
      </c>
      <c r="D41" s="47">
        <v>1080</v>
      </c>
      <c r="E41" s="48">
        <v>2</v>
      </c>
    </row>
    <row r="42" spans="1:5" ht="14.25" hidden="1" thickBot="1" thickTop="1">
      <c r="A42" s="53">
        <v>33422</v>
      </c>
      <c r="B42" s="49">
        <v>0.99</v>
      </c>
      <c r="C42" s="47">
        <v>200</v>
      </c>
      <c r="D42" s="47">
        <v>1086</v>
      </c>
      <c r="E42" s="48">
        <v>5</v>
      </c>
    </row>
    <row r="43" spans="1:6" ht="14.25" hidden="1" thickBot="1" thickTop="1">
      <c r="A43" s="53">
        <v>33429</v>
      </c>
      <c r="B43" s="49">
        <v>1.06</v>
      </c>
      <c r="C43" s="47">
        <v>230</v>
      </c>
      <c r="D43" s="47">
        <v>1083</v>
      </c>
      <c r="E43" s="48">
        <v>5</v>
      </c>
      <c r="F43" s="48">
        <v>8.3</v>
      </c>
    </row>
    <row r="44" spans="1:5" ht="14.25" hidden="1" thickBot="1" thickTop="1">
      <c r="A44" s="53">
        <v>33436</v>
      </c>
      <c r="B44" s="49">
        <v>1.15</v>
      </c>
      <c r="C44" s="47">
        <v>210</v>
      </c>
      <c r="D44" s="47">
        <v>1131</v>
      </c>
      <c r="E44" s="48">
        <v>0</v>
      </c>
    </row>
    <row r="45" spans="1:5" ht="14.25" hidden="1" thickBot="1" thickTop="1">
      <c r="A45" s="53">
        <v>33443</v>
      </c>
      <c r="B45" s="49">
        <v>1.19</v>
      </c>
      <c r="C45" s="47">
        <v>340</v>
      </c>
      <c r="D45" s="47">
        <v>1177</v>
      </c>
      <c r="E45" s="48">
        <v>0</v>
      </c>
    </row>
    <row r="46" spans="1:5" ht="14.25" hidden="1" thickBot="1" thickTop="1">
      <c r="A46" s="53">
        <v>33450</v>
      </c>
      <c r="B46" s="49">
        <v>1.04</v>
      </c>
      <c r="C46" s="47">
        <v>170</v>
      </c>
      <c r="D46" s="47">
        <v>1084</v>
      </c>
      <c r="E46" s="48">
        <v>3</v>
      </c>
    </row>
    <row r="47" spans="1:5" ht="14.25" hidden="1" thickBot="1" thickTop="1">
      <c r="A47" s="53">
        <v>33457</v>
      </c>
      <c r="B47" s="49">
        <v>0.95</v>
      </c>
      <c r="C47" s="47">
        <v>250</v>
      </c>
      <c r="D47" s="47">
        <v>1101</v>
      </c>
      <c r="E47" s="48">
        <v>3</v>
      </c>
    </row>
    <row r="48" spans="1:5" ht="14.25" hidden="1" thickBot="1" thickTop="1">
      <c r="A48" s="53">
        <v>33464</v>
      </c>
      <c r="B48" s="49">
        <v>1.15</v>
      </c>
      <c r="C48" s="47">
        <v>240</v>
      </c>
      <c r="D48" s="47">
        <v>1196</v>
      </c>
      <c r="E48" s="48">
        <v>4</v>
      </c>
    </row>
    <row r="49" spans="1:5" ht="14.25" hidden="1" thickBot="1" thickTop="1">
      <c r="A49" s="53">
        <v>33471</v>
      </c>
      <c r="B49" s="49">
        <v>1</v>
      </c>
      <c r="C49" s="47">
        <v>200</v>
      </c>
      <c r="D49" s="47">
        <v>1156</v>
      </c>
      <c r="E49" s="48">
        <v>2</v>
      </c>
    </row>
    <row r="50" spans="1:3" ht="14.25" hidden="1" thickBot="1" thickTop="1">
      <c r="A50" s="53">
        <v>33478</v>
      </c>
      <c r="B50" s="49">
        <v>0.96</v>
      </c>
      <c r="C50" s="47">
        <v>190</v>
      </c>
    </row>
    <row r="51" spans="1:5" ht="14.25" hidden="1" thickBot="1" thickTop="1">
      <c r="A51" s="53">
        <v>33485</v>
      </c>
      <c r="B51" s="49">
        <v>0.96</v>
      </c>
      <c r="C51" s="47">
        <v>200</v>
      </c>
      <c r="D51" s="47">
        <v>1168</v>
      </c>
      <c r="E51" s="48">
        <v>3</v>
      </c>
    </row>
    <row r="52" spans="1:5" ht="14.25" hidden="1" thickBot="1" thickTop="1">
      <c r="A52" s="53">
        <v>33492</v>
      </c>
      <c r="B52" s="49">
        <v>1.09</v>
      </c>
      <c r="C52" s="47">
        <v>250</v>
      </c>
      <c r="D52" s="47">
        <v>1153</v>
      </c>
      <c r="E52" s="48">
        <v>3</v>
      </c>
    </row>
    <row r="53" spans="1:5" ht="14.25" hidden="1" thickBot="1" thickTop="1">
      <c r="A53" s="53">
        <v>33499</v>
      </c>
      <c r="B53" s="49">
        <v>0.87</v>
      </c>
      <c r="C53" s="47">
        <v>200</v>
      </c>
      <c r="D53" s="47">
        <v>1175</v>
      </c>
      <c r="E53" s="48">
        <v>2</v>
      </c>
    </row>
    <row r="54" spans="1:5" ht="14.25" hidden="1" thickBot="1" thickTop="1">
      <c r="A54" s="53">
        <v>33506</v>
      </c>
      <c r="B54" s="49">
        <v>1.12</v>
      </c>
      <c r="C54" s="47">
        <v>180</v>
      </c>
      <c r="D54" s="47">
        <v>1180</v>
      </c>
      <c r="E54" s="48">
        <v>1</v>
      </c>
    </row>
    <row r="55" spans="1:5" ht="14.25" hidden="1" thickBot="1" thickTop="1">
      <c r="A55" s="53">
        <v>33512</v>
      </c>
      <c r="B55" s="49">
        <v>1.06</v>
      </c>
      <c r="C55" s="47">
        <v>170</v>
      </c>
      <c r="D55" s="47">
        <v>1156</v>
      </c>
      <c r="E55" s="48">
        <v>3</v>
      </c>
    </row>
    <row r="56" spans="1:5" ht="14.25" hidden="1" thickBot="1" thickTop="1">
      <c r="A56" s="53">
        <v>33520</v>
      </c>
      <c r="B56" s="49">
        <v>1.07</v>
      </c>
      <c r="C56" s="47">
        <v>170</v>
      </c>
      <c r="D56" s="47">
        <v>1133</v>
      </c>
      <c r="E56" s="48">
        <v>3</v>
      </c>
    </row>
    <row r="57" spans="1:5" ht="14.25" hidden="1" thickBot="1" thickTop="1">
      <c r="A57" s="53">
        <v>33527</v>
      </c>
      <c r="B57" s="49">
        <v>0.84</v>
      </c>
      <c r="C57" s="47">
        <v>160</v>
      </c>
      <c r="D57" s="47">
        <v>1134</v>
      </c>
      <c r="E57" s="48">
        <v>6</v>
      </c>
    </row>
    <row r="58" spans="1:5" ht="14.25" hidden="1" thickBot="1" thickTop="1">
      <c r="A58" s="53">
        <v>33534</v>
      </c>
      <c r="B58" s="49">
        <v>0.98</v>
      </c>
      <c r="C58" s="47">
        <v>150</v>
      </c>
      <c r="D58" s="47">
        <v>1164</v>
      </c>
      <c r="E58" s="48">
        <v>4</v>
      </c>
    </row>
    <row r="59" spans="1:5" ht="14.25" hidden="1" thickBot="1" thickTop="1">
      <c r="A59" s="53">
        <v>33541</v>
      </c>
      <c r="B59" s="49">
        <v>0.92</v>
      </c>
      <c r="C59" s="47">
        <v>160</v>
      </c>
      <c r="D59" s="47">
        <v>1206</v>
      </c>
      <c r="E59" s="48">
        <v>1</v>
      </c>
    </row>
    <row r="60" spans="1:2" ht="14.25" hidden="1" thickBot="1" thickTop="1">
      <c r="A60" s="53">
        <v>33543</v>
      </c>
      <c r="B60" s="49">
        <v>0.116</v>
      </c>
    </row>
    <row r="61" spans="1:5" ht="14.25" hidden="1" thickBot="1" thickTop="1">
      <c r="A61" s="53">
        <v>33548</v>
      </c>
      <c r="B61" s="54">
        <v>1.16</v>
      </c>
      <c r="C61" s="47">
        <v>150</v>
      </c>
      <c r="D61" s="47">
        <v>1144</v>
      </c>
      <c r="E61" s="48">
        <v>3</v>
      </c>
    </row>
    <row r="62" spans="1:6" ht="14.25" hidden="1" thickBot="1" thickTop="1">
      <c r="A62" s="53">
        <v>33555</v>
      </c>
      <c r="B62" s="49">
        <v>1.01</v>
      </c>
      <c r="C62" s="47">
        <v>80</v>
      </c>
      <c r="D62" s="47">
        <v>1156</v>
      </c>
      <c r="E62" s="48">
        <v>2</v>
      </c>
      <c r="F62" s="48">
        <v>8.4</v>
      </c>
    </row>
    <row r="63" spans="1:5" ht="14.25" hidden="1" thickBot="1" thickTop="1">
      <c r="A63" s="53">
        <v>33562</v>
      </c>
      <c r="B63" s="49">
        <v>1.4</v>
      </c>
      <c r="C63" s="47">
        <v>190</v>
      </c>
      <c r="D63" s="47">
        <v>962</v>
      </c>
      <c r="E63" s="48">
        <v>14</v>
      </c>
    </row>
    <row r="64" spans="1:5" ht="14.25" hidden="1" thickBot="1" thickTop="1">
      <c r="A64" s="53">
        <v>33569</v>
      </c>
      <c r="B64" s="49">
        <v>1.28</v>
      </c>
      <c r="C64" s="47">
        <v>110</v>
      </c>
      <c r="D64" s="47">
        <v>1093</v>
      </c>
      <c r="E64" s="48">
        <v>2</v>
      </c>
    </row>
    <row r="65" spans="1:5" ht="14.25" hidden="1" thickBot="1" thickTop="1">
      <c r="A65" s="53">
        <v>33576</v>
      </c>
      <c r="B65" s="49">
        <v>0.74</v>
      </c>
      <c r="C65" s="47">
        <v>140</v>
      </c>
      <c r="D65" s="47">
        <v>1170</v>
      </c>
      <c r="E65" s="48">
        <v>12</v>
      </c>
    </row>
    <row r="66" spans="1:5" ht="14.25" hidden="1" thickBot="1" thickTop="1">
      <c r="A66" s="53">
        <v>33583</v>
      </c>
      <c r="B66" s="49">
        <v>1.16</v>
      </c>
      <c r="C66" s="47">
        <v>140</v>
      </c>
      <c r="D66" s="47">
        <v>1195</v>
      </c>
      <c r="E66" s="48">
        <v>6</v>
      </c>
    </row>
    <row r="67" spans="1:5" ht="14.25" hidden="1" thickBot="1" thickTop="1">
      <c r="A67" s="53">
        <v>33590</v>
      </c>
      <c r="B67" s="49">
        <v>0.76</v>
      </c>
      <c r="C67" s="47">
        <v>160</v>
      </c>
      <c r="D67" s="47">
        <v>1062</v>
      </c>
      <c r="E67" s="48">
        <v>11</v>
      </c>
    </row>
    <row r="68" spans="1:5" ht="14.25" hidden="1" thickBot="1" thickTop="1">
      <c r="A68" s="53">
        <v>33597</v>
      </c>
      <c r="B68" s="49">
        <v>0.68</v>
      </c>
      <c r="C68" s="47">
        <v>140</v>
      </c>
      <c r="D68" s="47">
        <v>1160</v>
      </c>
      <c r="E68" s="48">
        <v>7</v>
      </c>
    </row>
    <row r="69" spans="1:5" ht="14.25" hidden="1" thickBot="1" thickTop="1">
      <c r="A69" s="53">
        <v>33604</v>
      </c>
      <c r="B69" s="49">
        <v>0.97</v>
      </c>
      <c r="C69" s="47">
        <v>80</v>
      </c>
      <c r="D69" s="47">
        <v>1160</v>
      </c>
      <c r="E69" s="48">
        <v>3</v>
      </c>
    </row>
    <row r="70" spans="1:5" ht="14.25" hidden="1" thickBot="1" thickTop="1">
      <c r="A70" s="53">
        <v>33611</v>
      </c>
      <c r="B70" s="49">
        <v>0.81</v>
      </c>
      <c r="C70" s="47">
        <v>80</v>
      </c>
      <c r="D70" s="47">
        <v>1157</v>
      </c>
      <c r="E70" s="48">
        <v>8</v>
      </c>
    </row>
    <row r="71" spans="1:5" ht="14.25" hidden="1" thickBot="1" thickTop="1">
      <c r="A71" s="53">
        <v>33618</v>
      </c>
      <c r="B71" s="49">
        <v>0.87</v>
      </c>
      <c r="C71" s="47">
        <v>160</v>
      </c>
      <c r="D71" s="47">
        <v>1130</v>
      </c>
      <c r="E71" s="48">
        <v>8</v>
      </c>
    </row>
    <row r="72" spans="1:5" ht="14.25" hidden="1" thickBot="1" thickTop="1">
      <c r="A72" s="53">
        <v>33625</v>
      </c>
      <c r="B72" s="49">
        <v>0.9</v>
      </c>
      <c r="C72" s="47">
        <v>150</v>
      </c>
      <c r="D72" s="47">
        <v>1117</v>
      </c>
      <c r="E72" s="48">
        <v>4</v>
      </c>
    </row>
    <row r="73" spans="1:5" ht="14.25" hidden="1" thickBot="1" thickTop="1">
      <c r="A73" s="53">
        <v>33632</v>
      </c>
      <c r="B73" s="49">
        <v>0.84</v>
      </c>
      <c r="C73" s="47">
        <v>150</v>
      </c>
      <c r="D73" s="47">
        <v>1123</v>
      </c>
      <c r="E73" s="48">
        <v>3</v>
      </c>
    </row>
    <row r="74" spans="1:5" ht="14.25" hidden="1" thickBot="1" thickTop="1">
      <c r="A74" s="53">
        <v>33639</v>
      </c>
      <c r="B74" s="49">
        <v>0.78</v>
      </c>
      <c r="C74" s="47">
        <v>150</v>
      </c>
      <c r="D74" s="47">
        <v>1131</v>
      </c>
      <c r="E74" s="48">
        <v>3</v>
      </c>
    </row>
    <row r="75" spans="1:3" ht="14.25" hidden="1" thickBot="1" thickTop="1">
      <c r="A75" s="53">
        <v>33644</v>
      </c>
      <c r="B75" s="49">
        <v>1.11</v>
      </c>
      <c r="C75" s="47">
        <v>280</v>
      </c>
    </row>
    <row r="76" spans="1:5" ht="14.25" hidden="1" thickBot="1" thickTop="1">
      <c r="A76" s="53">
        <v>33646</v>
      </c>
      <c r="B76" s="49">
        <v>1.09</v>
      </c>
      <c r="C76" s="47">
        <v>100</v>
      </c>
      <c r="D76" s="47">
        <v>1210</v>
      </c>
      <c r="E76" s="48">
        <v>5</v>
      </c>
    </row>
    <row r="77" spans="1:5" ht="14.25" hidden="1" thickBot="1" thickTop="1">
      <c r="A77" s="53">
        <v>33653</v>
      </c>
      <c r="B77" s="49">
        <v>1.04</v>
      </c>
      <c r="C77" s="47">
        <v>160</v>
      </c>
      <c r="D77" s="47">
        <v>1198</v>
      </c>
      <c r="E77" s="48">
        <v>2</v>
      </c>
    </row>
    <row r="78" spans="1:5" ht="14.25" hidden="1" thickBot="1" thickTop="1">
      <c r="A78" s="53">
        <v>33659</v>
      </c>
      <c r="B78" s="49">
        <v>1.79</v>
      </c>
      <c r="C78" s="47">
        <v>210</v>
      </c>
      <c r="D78" s="47">
        <v>1232</v>
      </c>
      <c r="E78" s="48">
        <v>6</v>
      </c>
    </row>
    <row r="79" spans="1:5" ht="14.25" hidden="1" thickBot="1" thickTop="1">
      <c r="A79" s="53">
        <v>33667</v>
      </c>
      <c r="B79" s="49">
        <v>1.08</v>
      </c>
      <c r="C79" s="47">
        <v>220</v>
      </c>
      <c r="D79" s="47">
        <v>1190</v>
      </c>
      <c r="E79" s="48">
        <v>1</v>
      </c>
    </row>
    <row r="80" spans="1:5" ht="14.25" hidden="1" thickBot="1" thickTop="1">
      <c r="A80" s="53">
        <v>33674</v>
      </c>
      <c r="B80" s="49">
        <v>1.14</v>
      </c>
      <c r="C80" s="47">
        <v>220</v>
      </c>
      <c r="D80" s="47">
        <v>1210</v>
      </c>
      <c r="E80" s="48">
        <v>1</v>
      </c>
    </row>
    <row r="81" spans="1:5" ht="14.25" hidden="1" thickBot="1" thickTop="1">
      <c r="A81" s="53">
        <v>33681</v>
      </c>
      <c r="B81" s="49">
        <v>1.08</v>
      </c>
      <c r="D81" s="47">
        <v>1119</v>
      </c>
      <c r="E81" s="48">
        <v>5</v>
      </c>
    </row>
    <row r="82" spans="1:5" ht="14.25" hidden="1" thickBot="1" thickTop="1">
      <c r="A82" s="53">
        <v>33688</v>
      </c>
      <c r="B82" s="49">
        <v>1.13</v>
      </c>
      <c r="C82" s="47">
        <v>360</v>
      </c>
      <c r="D82" s="47">
        <v>1311</v>
      </c>
      <c r="E82" s="48">
        <v>2</v>
      </c>
    </row>
    <row r="83" spans="1:5" ht="14.25" hidden="1" thickBot="1" thickTop="1">
      <c r="A83" s="53">
        <v>33695</v>
      </c>
      <c r="B83" s="49">
        <v>1.34</v>
      </c>
      <c r="C83" s="47">
        <v>190</v>
      </c>
      <c r="D83" s="47">
        <v>1270</v>
      </c>
      <c r="E83" s="48">
        <v>0</v>
      </c>
    </row>
    <row r="84" spans="1:5" ht="14.25" hidden="1" thickBot="1" thickTop="1">
      <c r="A84" s="53">
        <v>33702</v>
      </c>
      <c r="B84" s="49">
        <v>1.53</v>
      </c>
      <c r="C84" s="47">
        <v>170</v>
      </c>
      <c r="D84" s="47">
        <v>1412</v>
      </c>
      <c r="E84" s="48">
        <v>4</v>
      </c>
    </row>
    <row r="85" spans="1:5" ht="14.25" hidden="1" thickBot="1" thickTop="1">
      <c r="A85" s="53">
        <v>33702</v>
      </c>
      <c r="B85" s="49">
        <v>1.53</v>
      </c>
      <c r="C85" s="47">
        <v>170</v>
      </c>
      <c r="D85" s="47">
        <v>1412</v>
      </c>
      <c r="E85" s="48">
        <v>4</v>
      </c>
    </row>
    <row r="86" spans="1:3" ht="14.25" hidden="1" thickBot="1" thickTop="1">
      <c r="A86" s="53">
        <v>33709</v>
      </c>
      <c r="B86" s="49">
        <v>1.33</v>
      </c>
      <c r="C86" s="47">
        <v>50</v>
      </c>
    </row>
    <row r="87" spans="1:5" ht="14.25" hidden="1" thickBot="1" thickTop="1">
      <c r="A87" s="53">
        <v>33716</v>
      </c>
      <c r="B87" s="49">
        <v>1.43</v>
      </c>
      <c r="C87" s="47">
        <v>180</v>
      </c>
      <c r="D87" s="47">
        <v>1345</v>
      </c>
      <c r="E87" s="48">
        <v>5</v>
      </c>
    </row>
    <row r="88" spans="1:5" ht="14.25" hidden="1" thickBot="1" thickTop="1">
      <c r="A88" s="53">
        <v>33723</v>
      </c>
      <c r="B88" s="49">
        <v>1.05</v>
      </c>
      <c r="C88" s="47">
        <v>170</v>
      </c>
      <c r="D88" s="47">
        <v>1278</v>
      </c>
      <c r="E88" s="48">
        <v>5</v>
      </c>
    </row>
    <row r="89" spans="1:5" ht="14.25" hidden="1" thickBot="1" thickTop="1">
      <c r="A89" s="53">
        <v>33730</v>
      </c>
      <c r="B89" s="49">
        <v>1.2</v>
      </c>
      <c r="C89" s="47">
        <v>220</v>
      </c>
      <c r="D89" s="47">
        <v>1296</v>
      </c>
      <c r="E89" s="48">
        <v>4</v>
      </c>
    </row>
    <row r="90" spans="1:5" ht="14.25" hidden="1" thickBot="1" thickTop="1">
      <c r="A90" s="53">
        <v>33737</v>
      </c>
      <c r="B90" s="49">
        <v>1.09</v>
      </c>
      <c r="C90" s="47">
        <v>150</v>
      </c>
      <c r="D90" s="47">
        <v>1289</v>
      </c>
      <c r="E90" s="48">
        <v>4</v>
      </c>
    </row>
    <row r="91" spans="1:5" ht="14.25" hidden="1" thickBot="1" thickTop="1">
      <c r="A91" s="53">
        <v>33744</v>
      </c>
      <c r="B91" s="49">
        <v>1.32</v>
      </c>
      <c r="C91" s="47">
        <v>310</v>
      </c>
      <c r="D91" s="47">
        <v>1240</v>
      </c>
      <c r="E91" s="48">
        <v>4</v>
      </c>
    </row>
    <row r="92" spans="1:5" ht="14.25" hidden="1" thickBot="1" thickTop="1">
      <c r="A92" s="53">
        <v>33751</v>
      </c>
      <c r="B92" s="49">
        <v>1.17</v>
      </c>
      <c r="C92" s="47">
        <v>290</v>
      </c>
      <c r="D92" s="47">
        <v>1272</v>
      </c>
      <c r="E92" s="48">
        <v>6</v>
      </c>
    </row>
    <row r="93" spans="1:5" ht="14.25" hidden="1" thickBot="1" thickTop="1">
      <c r="A93" s="53">
        <v>33758</v>
      </c>
      <c r="B93" s="49">
        <v>1.16</v>
      </c>
      <c r="C93" s="47">
        <v>230</v>
      </c>
      <c r="D93" s="47">
        <v>1260</v>
      </c>
      <c r="E93" s="48">
        <v>4</v>
      </c>
    </row>
    <row r="94" spans="1:2" ht="14.25" hidden="1" thickBot="1" thickTop="1">
      <c r="A94" s="53">
        <v>33765</v>
      </c>
      <c r="B94" s="49">
        <v>1.07</v>
      </c>
    </row>
    <row r="95" spans="1:5" ht="14.25" hidden="1" thickBot="1" thickTop="1">
      <c r="A95" s="53">
        <v>33772</v>
      </c>
      <c r="B95" s="49">
        <v>1.07</v>
      </c>
      <c r="C95" s="47">
        <v>250</v>
      </c>
      <c r="D95" s="47">
        <v>1190</v>
      </c>
      <c r="E95" s="48">
        <v>2</v>
      </c>
    </row>
    <row r="96" spans="1:5" ht="14.25" hidden="1" thickBot="1" thickTop="1">
      <c r="A96" s="53">
        <v>33779</v>
      </c>
      <c r="B96" s="49">
        <v>1.14</v>
      </c>
      <c r="C96" s="47">
        <v>170</v>
      </c>
      <c r="D96" s="47">
        <v>1205</v>
      </c>
      <c r="E96" s="48">
        <v>8</v>
      </c>
    </row>
    <row r="97" spans="1:5" ht="14.25" hidden="1" thickBot="1" thickTop="1">
      <c r="A97" s="53">
        <v>33786</v>
      </c>
      <c r="B97" s="49">
        <v>1.17</v>
      </c>
      <c r="C97" s="47">
        <v>420</v>
      </c>
      <c r="D97" s="47">
        <v>1175</v>
      </c>
      <c r="E97" s="48">
        <v>10</v>
      </c>
    </row>
    <row r="98" spans="1:5" ht="14.25" hidden="1" thickBot="1" thickTop="1">
      <c r="A98" s="53">
        <v>33793</v>
      </c>
      <c r="B98" s="49">
        <v>0.82</v>
      </c>
      <c r="C98" s="47">
        <v>200</v>
      </c>
      <c r="D98" s="47">
        <v>1221</v>
      </c>
      <c r="E98" s="48">
        <v>4</v>
      </c>
    </row>
    <row r="99" spans="1:5" ht="14.25" hidden="1" thickBot="1" thickTop="1">
      <c r="A99" s="53">
        <v>33800</v>
      </c>
      <c r="B99" s="49">
        <v>1.15</v>
      </c>
      <c r="C99" s="47">
        <v>220</v>
      </c>
      <c r="D99" s="47">
        <v>1190</v>
      </c>
      <c r="E99" s="48">
        <v>0</v>
      </c>
    </row>
    <row r="100" spans="1:5" ht="14.25" hidden="1" thickBot="1" thickTop="1">
      <c r="A100" s="53">
        <v>33807</v>
      </c>
      <c r="B100" s="49">
        <v>1.13</v>
      </c>
      <c r="C100" s="47">
        <v>150</v>
      </c>
      <c r="D100" s="47">
        <v>1151</v>
      </c>
      <c r="E100" s="48">
        <v>5</v>
      </c>
    </row>
    <row r="101" spans="1:5" ht="14.25" hidden="1" thickBot="1" thickTop="1">
      <c r="A101" s="53">
        <v>33814</v>
      </c>
      <c r="B101" s="49">
        <v>0.99</v>
      </c>
      <c r="C101" s="47">
        <v>150</v>
      </c>
      <c r="D101" s="47">
        <v>1105</v>
      </c>
      <c r="E101" s="48">
        <v>2</v>
      </c>
    </row>
    <row r="102" spans="1:5" ht="14.25" hidden="1" thickBot="1" thickTop="1">
      <c r="A102" s="53">
        <v>33856</v>
      </c>
      <c r="B102" s="49">
        <v>1.19</v>
      </c>
      <c r="C102" s="47">
        <v>470</v>
      </c>
      <c r="D102" s="47">
        <v>1115</v>
      </c>
      <c r="E102" s="48">
        <v>4</v>
      </c>
    </row>
    <row r="103" spans="1:5" ht="14.25" hidden="1" thickBot="1" thickTop="1">
      <c r="A103" s="53">
        <v>33863</v>
      </c>
      <c r="B103" s="49">
        <v>1.2</v>
      </c>
      <c r="C103" s="47">
        <v>390</v>
      </c>
      <c r="D103" s="47">
        <v>1127</v>
      </c>
      <c r="E103" s="48">
        <v>7</v>
      </c>
    </row>
    <row r="104" spans="1:5" ht="14.25" hidden="1" thickBot="1" thickTop="1">
      <c r="A104" s="53">
        <v>33870</v>
      </c>
      <c r="B104" s="49">
        <v>1.16</v>
      </c>
      <c r="C104" s="47">
        <v>430</v>
      </c>
      <c r="D104" s="47">
        <v>1118</v>
      </c>
      <c r="E104" s="48">
        <v>8</v>
      </c>
    </row>
    <row r="105" spans="1:5" ht="14.25" hidden="1" thickBot="1" thickTop="1">
      <c r="A105" s="53">
        <v>33877</v>
      </c>
      <c r="B105" s="49">
        <v>1.01</v>
      </c>
      <c r="C105" s="47">
        <v>290</v>
      </c>
      <c r="D105" s="47">
        <v>1096</v>
      </c>
      <c r="E105" s="48">
        <v>8</v>
      </c>
    </row>
    <row r="106" spans="1:5" ht="14.25" hidden="1" thickBot="1" thickTop="1">
      <c r="A106" s="53">
        <v>33884</v>
      </c>
      <c r="B106" s="49">
        <v>1.12</v>
      </c>
      <c r="C106" s="47">
        <v>260</v>
      </c>
      <c r="D106" s="47">
        <v>1118</v>
      </c>
      <c r="E106" s="48">
        <v>0</v>
      </c>
    </row>
    <row r="107" spans="1:5" ht="14.25" hidden="1" thickBot="1" thickTop="1">
      <c r="A107" s="53">
        <v>33891</v>
      </c>
      <c r="B107" s="49">
        <v>1.07</v>
      </c>
      <c r="C107" s="47">
        <v>310</v>
      </c>
      <c r="D107" s="47">
        <v>1116</v>
      </c>
      <c r="E107" s="48">
        <v>6</v>
      </c>
    </row>
    <row r="108" spans="1:5" ht="14.25" hidden="1" thickBot="1" thickTop="1">
      <c r="A108" s="53">
        <v>33898</v>
      </c>
      <c r="B108" s="49">
        <v>1.12</v>
      </c>
      <c r="C108" s="47">
        <v>430</v>
      </c>
      <c r="D108" s="47">
        <v>1102</v>
      </c>
      <c r="E108" s="48">
        <v>4</v>
      </c>
    </row>
    <row r="109" spans="1:5" ht="14.25" hidden="1" thickBot="1" thickTop="1">
      <c r="A109" s="53">
        <v>33905</v>
      </c>
      <c r="B109" s="49">
        <v>1.09</v>
      </c>
      <c r="C109" s="47">
        <v>380</v>
      </c>
      <c r="D109" s="47">
        <v>1096</v>
      </c>
      <c r="E109" s="48">
        <v>9</v>
      </c>
    </row>
    <row r="110" spans="1:5" ht="14.25" hidden="1" thickBot="1" thickTop="1">
      <c r="A110" s="53">
        <v>33912</v>
      </c>
      <c r="B110" s="49">
        <v>1</v>
      </c>
      <c r="C110" s="47">
        <v>370</v>
      </c>
      <c r="D110" s="47">
        <v>1118</v>
      </c>
      <c r="E110" s="48">
        <v>13</v>
      </c>
    </row>
    <row r="111" spans="1:5" ht="14.25" hidden="1" thickBot="1" thickTop="1">
      <c r="A111" s="53">
        <v>33919</v>
      </c>
      <c r="B111" s="49">
        <v>1.13</v>
      </c>
      <c r="C111" s="47">
        <v>490</v>
      </c>
      <c r="D111" s="47">
        <v>1072</v>
      </c>
      <c r="E111" s="48">
        <v>4</v>
      </c>
    </row>
    <row r="112" spans="1:5" ht="14.25" hidden="1" thickBot="1" thickTop="1">
      <c r="A112" s="53">
        <v>33926</v>
      </c>
      <c r="B112" s="49">
        <v>1.13</v>
      </c>
      <c r="C112" s="47">
        <v>170</v>
      </c>
      <c r="D112" s="47">
        <v>1096</v>
      </c>
      <c r="E112" s="48">
        <v>3</v>
      </c>
    </row>
    <row r="113" spans="1:5" ht="14.25" hidden="1" thickBot="1" thickTop="1">
      <c r="A113" s="53">
        <v>33933</v>
      </c>
      <c r="B113" s="49">
        <v>1.06</v>
      </c>
      <c r="C113" s="47">
        <v>230</v>
      </c>
      <c r="D113" s="47">
        <v>1052</v>
      </c>
      <c r="E113" s="48">
        <v>2</v>
      </c>
    </row>
    <row r="114" spans="1:5" ht="14.25" hidden="1" thickBot="1" thickTop="1">
      <c r="A114" s="53">
        <v>33940</v>
      </c>
      <c r="B114" s="49">
        <v>0.73</v>
      </c>
      <c r="C114" s="47">
        <v>90</v>
      </c>
      <c r="D114" s="47">
        <v>1157</v>
      </c>
      <c r="E114" s="48">
        <v>0</v>
      </c>
    </row>
    <row r="115" spans="1:5" ht="14.25" hidden="1" thickBot="1" thickTop="1">
      <c r="A115" s="53">
        <v>33947</v>
      </c>
      <c r="B115" s="49">
        <v>0.89</v>
      </c>
      <c r="C115" s="47">
        <v>180</v>
      </c>
      <c r="D115" s="47">
        <v>1238</v>
      </c>
      <c r="E115" s="48">
        <v>25</v>
      </c>
    </row>
    <row r="116" spans="1:5" ht="14.25" hidden="1" thickBot="1" thickTop="1">
      <c r="A116" s="53">
        <v>33954</v>
      </c>
      <c r="B116" s="49">
        <v>0.91</v>
      </c>
      <c r="C116" s="47">
        <v>140</v>
      </c>
      <c r="D116" s="47">
        <v>1173</v>
      </c>
      <c r="E116" s="48">
        <v>4</v>
      </c>
    </row>
    <row r="117" spans="1:5" ht="14.25" hidden="1" thickBot="1" thickTop="1">
      <c r="A117" s="53">
        <v>33960</v>
      </c>
      <c r="B117" s="49">
        <v>0.77</v>
      </c>
      <c r="C117" s="47">
        <v>250</v>
      </c>
      <c r="D117" s="47">
        <v>1168</v>
      </c>
      <c r="E117" s="48">
        <v>0</v>
      </c>
    </row>
    <row r="118" spans="1:5" ht="14.25" hidden="1" thickBot="1" thickTop="1">
      <c r="A118" s="53">
        <v>33967</v>
      </c>
      <c r="B118" s="49">
        <v>0.404</v>
      </c>
      <c r="C118" s="47">
        <v>90</v>
      </c>
      <c r="D118" s="47">
        <v>1176</v>
      </c>
      <c r="E118" s="48">
        <v>23</v>
      </c>
    </row>
    <row r="119" spans="1:5" ht="14.25" hidden="1" thickBot="1" thickTop="1">
      <c r="A119" s="53">
        <v>33975</v>
      </c>
      <c r="B119" s="49">
        <v>1.31</v>
      </c>
      <c r="C119" s="47">
        <v>200</v>
      </c>
      <c r="D119" s="47">
        <v>1120</v>
      </c>
      <c r="E119" s="48">
        <v>9</v>
      </c>
    </row>
    <row r="120" spans="1:5" ht="14.25" hidden="1" thickBot="1" thickTop="1">
      <c r="A120" s="53">
        <v>33982</v>
      </c>
      <c r="B120" s="49">
        <v>1.1</v>
      </c>
      <c r="C120" s="47">
        <v>150</v>
      </c>
      <c r="D120" s="47">
        <v>1153</v>
      </c>
      <c r="E120" s="48">
        <v>16</v>
      </c>
    </row>
    <row r="121" spans="1:5" ht="14.25" hidden="1" thickBot="1" thickTop="1">
      <c r="A121" s="53">
        <v>33989</v>
      </c>
      <c r="B121" s="49">
        <v>1.18</v>
      </c>
      <c r="C121" s="47">
        <v>310</v>
      </c>
      <c r="D121" s="47">
        <v>1189</v>
      </c>
      <c r="E121" s="48">
        <v>4</v>
      </c>
    </row>
    <row r="122" spans="1:2" ht="14.25" hidden="1" thickBot="1" thickTop="1">
      <c r="A122" s="53">
        <v>33996</v>
      </c>
      <c r="B122" s="49">
        <v>0.79</v>
      </c>
    </row>
    <row r="123" spans="1:6" ht="14.25" thickBot="1" thickTop="1">
      <c r="A123" s="55">
        <v>33970</v>
      </c>
      <c r="B123" s="56">
        <f>AVERAGE(B119:B122)</f>
        <v>1.095</v>
      </c>
      <c r="C123" s="57">
        <f>AVERAGE(C119:C122)</f>
        <v>220</v>
      </c>
      <c r="D123" s="57">
        <f>AVERAGE(D119:D122)</f>
        <v>1154</v>
      </c>
      <c r="E123" s="58">
        <f>AVERAGE(E119:E122)</f>
        <v>9.666666666666666</v>
      </c>
      <c r="F123" s="58"/>
    </row>
    <row r="124" spans="1:6" ht="14.25" hidden="1" thickBot="1" thickTop="1">
      <c r="A124" s="55">
        <v>34003</v>
      </c>
      <c r="B124" s="56">
        <v>0.75</v>
      </c>
      <c r="C124" s="57">
        <v>100</v>
      </c>
      <c r="D124" s="57">
        <v>1161</v>
      </c>
      <c r="E124" s="58">
        <v>6</v>
      </c>
      <c r="F124" s="58"/>
    </row>
    <row r="125" spans="1:6" ht="14.25" hidden="1" thickBot="1" thickTop="1">
      <c r="A125" s="55">
        <v>34017</v>
      </c>
      <c r="B125" s="56">
        <v>1.29</v>
      </c>
      <c r="C125" s="57">
        <v>130</v>
      </c>
      <c r="D125" s="57">
        <v>1177</v>
      </c>
      <c r="E125" s="58">
        <v>7</v>
      </c>
      <c r="F125" s="58"/>
    </row>
    <row r="126" spans="1:6" ht="14.25" hidden="1" thickBot="1" thickTop="1">
      <c r="A126" s="55">
        <v>34024</v>
      </c>
      <c r="B126" s="56">
        <v>1.12</v>
      </c>
      <c r="C126" s="57">
        <v>190</v>
      </c>
      <c r="D126" s="57">
        <v>1083</v>
      </c>
      <c r="E126" s="58">
        <v>2</v>
      </c>
      <c r="F126" s="58"/>
    </row>
    <row r="127" spans="1:6" ht="14.25" thickBot="1" thickTop="1">
      <c r="A127" s="55">
        <v>34001</v>
      </c>
      <c r="B127" s="56">
        <f>AVERAGE(B124:B126)</f>
        <v>1.0533333333333335</v>
      </c>
      <c r="C127" s="57">
        <f>AVERAGE(C124:C126)</f>
        <v>140</v>
      </c>
      <c r="D127" s="57">
        <f>AVERAGE(D124:D126)</f>
        <v>1140.3333333333333</v>
      </c>
      <c r="E127" s="58">
        <f>AVERAGE(E124:E126)</f>
        <v>5</v>
      </c>
      <c r="F127" s="58"/>
    </row>
    <row r="128" spans="1:6" ht="14.25" hidden="1" thickBot="1" thickTop="1">
      <c r="A128" s="55">
        <v>34031</v>
      </c>
      <c r="B128" s="56">
        <v>1.07</v>
      </c>
      <c r="C128" s="57">
        <v>350</v>
      </c>
      <c r="D128" s="57">
        <v>1166</v>
      </c>
      <c r="E128" s="58">
        <v>10</v>
      </c>
      <c r="F128" s="58"/>
    </row>
    <row r="129" spans="1:6" ht="14.25" hidden="1" thickBot="1" thickTop="1">
      <c r="A129" s="55">
        <v>34038</v>
      </c>
      <c r="B129" s="56">
        <v>0.68</v>
      </c>
      <c r="C129" s="57">
        <v>90</v>
      </c>
      <c r="D129" s="57">
        <v>1194</v>
      </c>
      <c r="E129" s="58">
        <v>5</v>
      </c>
      <c r="F129" s="58"/>
    </row>
    <row r="130" spans="1:6" ht="14.25" hidden="1" thickBot="1" thickTop="1">
      <c r="A130" s="55">
        <v>34045</v>
      </c>
      <c r="B130" s="56">
        <v>1.07</v>
      </c>
      <c r="C130" s="57">
        <v>140</v>
      </c>
      <c r="D130" s="57">
        <v>1127</v>
      </c>
      <c r="E130" s="58">
        <v>2</v>
      </c>
      <c r="F130" s="58"/>
    </row>
    <row r="131" spans="1:6" ht="14.25" hidden="1" thickBot="1" thickTop="1">
      <c r="A131" s="55">
        <v>34052</v>
      </c>
      <c r="B131" s="56">
        <v>1.5</v>
      </c>
      <c r="C131" s="57">
        <v>180</v>
      </c>
      <c r="D131" s="57">
        <v>1308</v>
      </c>
      <c r="E131" s="58">
        <v>8</v>
      </c>
      <c r="F131" s="58"/>
    </row>
    <row r="132" spans="1:6" ht="14.25" hidden="1" thickBot="1" thickTop="1">
      <c r="A132" s="55">
        <v>34059</v>
      </c>
      <c r="B132" s="56">
        <v>1.56</v>
      </c>
      <c r="C132" s="57">
        <v>180</v>
      </c>
      <c r="D132" s="57">
        <v>1289</v>
      </c>
      <c r="E132" s="58">
        <v>24</v>
      </c>
      <c r="F132" s="58"/>
    </row>
    <row r="133" spans="1:6" ht="14.25" thickBot="1" thickTop="1">
      <c r="A133" s="55">
        <v>34029</v>
      </c>
      <c r="B133" s="56">
        <f>AVERAGE(B128:B132)</f>
        <v>1.1760000000000002</v>
      </c>
      <c r="C133" s="57">
        <f>AVERAGE(C128:C132)</f>
        <v>188</v>
      </c>
      <c r="D133" s="57">
        <f>AVERAGE(D128:D132)</f>
        <v>1216.8</v>
      </c>
      <c r="E133" s="58">
        <f>AVERAGE(E128:E132)</f>
        <v>9.8</v>
      </c>
      <c r="F133" s="58"/>
    </row>
    <row r="134" spans="1:6" ht="14.25" hidden="1" thickBot="1" thickTop="1">
      <c r="A134" s="55">
        <v>34066</v>
      </c>
      <c r="B134" s="56">
        <v>1.336</v>
      </c>
      <c r="C134" s="57">
        <v>120</v>
      </c>
      <c r="D134" s="57">
        <v>1236</v>
      </c>
      <c r="E134" s="58">
        <v>0</v>
      </c>
      <c r="F134" s="58"/>
    </row>
    <row r="135" spans="1:6" ht="14.25" hidden="1" thickBot="1" thickTop="1">
      <c r="A135" s="55">
        <v>34073</v>
      </c>
      <c r="B135" s="56">
        <v>1.16</v>
      </c>
      <c r="C135" s="57">
        <v>70</v>
      </c>
      <c r="D135" s="57">
        <v>1133</v>
      </c>
      <c r="E135" s="58">
        <v>31</v>
      </c>
      <c r="F135" s="58"/>
    </row>
    <row r="136" spans="1:6" ht="14.25" hidden="1" thickBot="1" thickTop="1">
      <c r="A136" s="55">
        <v>34080</v>
      </c>
      <c r="B136" s="56">
        <v>1.01</v>
      </c>
      <c r="C136" s="57">
        <v>180</v>
      </c>
      <c r="D136" s="57">
        <v>1057</v>
      </c>
      <c r="E136" s="58">
        <v>1</v>
      </c>
      <c r="F136" s="58"/>
    </row>
    <row r="137" spans="1:6" ht="14.25" hidden="1" thickBot="1" thickTop="1">
      <c r="A137" s="55">
        <v>34087</v>
      </c>
      <c r="B137" s="56">
        <v>1.31</v>
      </c>
      <c r="C137" s="57">
        <v>140</v>
      </c>
      <c r="D137" s="57">
        <v>1263</v>
      </c>
      <c r="E137" s="58">
        <v>0</v>
      </c>
      <c r="F137" s="58"/>
    </row>
    <row r="138" spans="1:6" ht="14.25" thickBot="1" thickTop="1">
      <c r="A138" s="55">
        <v>34060</v>
      </c>
      <c r="B138" s="56">
        <f>AVERAGE(B134:B137)</f>
        <v>1.2040000000000002</v>
      </c>
      <c r="C138" s="57">
        <f>AVERAGE(C134:C137)</f>
        <v>127.5</v>
      </c>
      <c r="D138" s="57">
        <f>AVERAGE(D134:D137)</f>
        <v>1172.25</v>
      </c>
      <c r="E138" s="58">
        <f>AVERAGE(E134:E137)</f>
        <v>8</v>
      </c>
      <c r="F138" s="58"/>
    </row>
    <row r="139" spans="1:6" ht="14.25" hidden="1" thickBot="1" thickTop="1">
      <c r="A139" s="55">
        <v>34094</v>
      </c>
      <c r="B139" s="56">
        <v>1.32</v>
      </c>
      <c r="C139" s="57">
        <v>440</v>
      </c>
      <c r="D139" s="57">
        <v>1226</v>
      </c>
      <c r="E139" s="58">
        <v>13</v>
      </c>
      <c r="F139" s="58"/>
    </row>
    <row r="140" spans="1:6" ht="14.25" hidden="1" thickBot="1" thickTop="1">
      <c r="A140" s="55">
        <v>34101</v>
      </c>
      <c r="B140" s="56">
        <v>1.23</v>
      </c>
      <c r="C140" s="57">
        <v>280</v>
      </c>
      <c r="D140" s="57">
        <v>1139</v>
      </c>
      <c r="E140" s="58">
        <v>4</v>
      </c>
      <c r="F140" s="58"/>
    </row>
    <row r="141" spans="1:6" ht="14.25" hidden="1" thickBot="1" thickTop="1">
      <c r="A141" s="55">
        <v>34108</v>
      </c>
      <c r="B141" s="56">
        <v>1.01</v>
      </c>
      <c r="C141" s="57">
        <v>280</v>
      </c>
      <c r="D141" s="57">
        <v>1077</v>
      </c>
      <c r="E141" s="58">
        <v>4</v>
      </c>
      <c r="F141" s="58"/>
    </row>
    <row r="142" spans="1:6" ht="14.25" hidden="1" thickBot="1" thickTop="1">
      <c r="A142" s="55">
        <v>34115</v>
      </c>
      <c r="B142" s="56">
        <v>1.23</v>
      </c>
      <c r="C142" s="57">
        <v>200</v>
      </c>
      <c r="D142" s="57">
        <v>1166</v>
      </c>
      <c r="E142" s="58">
        <v>6</v>
      </c>
      <c r="F142" s="58"/>
    </row>
    <row r="143" spans="1:6" ht="14.25" thickBot="1" thickTop="1">
      <c r="A143" s="55">
        <v>34090</v>
      </c>
      <c r="B143" s="56">
        <f>AVERAGE(B139:B142)</f>
        <v>1.1974999999999998</v>
      </c>
      <c r="C143" s="57">
        <f>AVERAGE(C139:C142)</f>
        <v>300</v>
      </c>
      <c r="D143" s="57">
        <f>AVERAGE(D139:D142)</f>
        <v>1152</v>
      </c>
      <c r="E143" s="58">
        <f>AVERAGE(E139:E142)</f>
        <v>6.75</v>
      </c>
      <c r="F143" s="58"/>
    </row>
    <row r="144" spans="1:6" ht="14.25" hidden="1" thickBot="1" thickTop="1">
      <c r="A144" s="59">
        <v>34122</v>
      </c>
      <c r="B144" s="56">
        <v>0.96</v>
      </c>
      <c r="C144" s="57">
        <v>310</v>
      </c>
      <c r="D144" s="57">
        <v>1102</v>
      </c>
      <c r="E144" s="58">
        <v>5</v>
      </c>
      <c r="F144" s="58"/>
    </row>
    <row r="145" spans="1:6" ht="14.25" hidden="1" thickBot="1" thickTop="1">
      <c r="A145" s="59">
        <v>34129</v>
      </c>
      <c r="B145" s="56">
        <v>1.24</v>
      </c>
      <c r="C145" s="57">
        <v>450</v>
      </c>
      <c r="D145" s="57">
        <v>1286</v>
      </c>
      <c r="E145" s="58">
        <v>4</v>
      </c>
      <c r="F145" s="58">
        <v>8.3</v>
      </c>
    </row>
    <row r="146" spans="1:6" ht="14.25" hidden="1" thickBot="1" thickTop="1">
      <c r="A146" s="59">
        <v>34136</v>
      </c>
      <c r="B146" s="56">
        <v>1.27</v>
      </c>
      <c r="C146" s="57">
        <v>530</v>
      </c>
      <c r="D146" s="57"/>
      <c r="E146" s="58">
        <v>5</v>
      </c>
      <c r="F146" s="58">
        <v>8.1</v>
      </c>
    </row>
    <row r="147" spans="1:6" ht="14.25" hidden="1" thickBot="1" thickTop="1">
      <c r="A147" s="59">
        <v>34143</v>
      </c>
      <c r="B147" s="56">
        <v>1.28</v>
      </c>
      <c r="C147" s="57">
        <v>220</v>
      </c>
      <c r="D147" s="57"/>
      <c r="E147" s="58">
        <v>6</v>
      </c>
      <c r="F147" s="58">
        <v>8.4</v>
      </c>
    </row>
    <row r="148" spans="1:6" ht="14.25" hidden="1" thickBot="1" thickTop="1">
      <c r="A148" s="59">
        <v>34150</v>
      </c>
      <c r="B148" s="56">
        <v>1.08</v>
      </c>
      <c r="C148" s="57">
        <v>260</v>
      </c>
      <c r="D148" s="57"/>
      <c r="E148" s="58">
        <v>5</v>
      </c>
      <c r="F148" s="58">
        <v>8.4</v>
      </c>
    </row>
    <row r="149" spans="1:6" ht="14.25" thickBot="1" thickTop="1">
      <c r="A149" s="55">
        <v>34121</v>
      </c>
      <c r="B149" s="56">
        <f>AVERAGE(B144:B148)</f>
        <v>1.166</v>
      </c>
      <c r="C149" s="57">
        <f>AVERAGE(C144:C148)</f>
        <v>354</v>
      </c>
      <c r="D149" s="57">
        <f>AVERAGE(D144:D148)</f>
        <v>1194</v>
      </c>
      <c r="E149" s="58">
        <f>AVERAGE(E144:E148)</f>
        <v>5</v>
      </c>
      <c r="F149" s="58">
        <f>AVERAGE(F144:F148)</f>
        <v>8.299999999999999</v>
      </c>
    </row>
    <row r="150" spans="1:6" ht="14.25" hidden="1" thickBot="1" thickTop="1">
      <c r="A150" s="55">
        <v>34157</v>
      </c>
      <c r="B150" s="56">
        <v>1.11</v>
      </c>
      <c r="C150" s="57">
        <v>120</v>
      </c>
      <c r="D150" s="57"/>
      <c r="E150" s="58">
        <v>6</v>
      </c>
      <c r="F150" s="58">
        <v>8</v>
      </c>
    </row>
    <row r="151" spans="1:6" ht="14.25" hidden="1" thickBot="1" thickTop="1">
      <c r="A151" s="55">
        <v>34164</v>
      </c>
      <c r="B151" s="56">
        <v>1.21</v>
      </c>
      <c r="C151" s="57">
        <v>190</v>
      </c>
      <c r="D151" s="57"/>
      <c r="E151" s="58">
        <v>5</v>
      </c>
      <c r="F151" s="58">
        <v>8</v>
      </c>
    </row>
    <row r="152" spans="1:6" ht="14.25" hidden="1" thickBot="1" thickTop="1">
      <c r="A152" s="55">
        <v>34171</v>
      </c>
      <c r="B152" s="56">
        <v>1.15</v>
      </c>
      <c r="C152" s="57">
        <v>160</v>
      </c>
      <c r="D152" s="57"/>
      <c r="E152" s="58">
        <v>5</v>
      </c>
      <c r="F152" s="58">
        <v>7.7</v>
      </c>
    </row>
    <row r="153" spans="1:6" ht="14.25" hidden="1" thickBot="1" thickTop="1">
      <c r="A153" s="55">
        <v>34178</v>
      </c>
      <c r="B153" s="56">
        <v>0.77</v>
      </c>
      <c r="C153" s="57">
        <v>250</v>
      </c>
      <c r="D153" s="57"/>
      <c r="E153" s="58">
        <v>0</v>
      </c>
      <c r="F153" s="58">
        <v>7.3</v>
      </c>
    </row>
    <row r="154" spans="1:6" ht="14.25" thickBot="1" thickTop="1">
      <c r="A154" s="55">
        <v>34151</v>
      </c>
      <c r="B154" s="56">
        <f>AVERAGE(B150:B153)</f>
        <v>1.06</v>
      </c>
      <c r="C154" s="57">
        <f>AVERAGE(C150:C153)</f>
        <v>180</v>
      </c>
      <c r="D154" s="57"/>
      <c r="E154" s="58">
        <f>AVERAGE(E150:E153)</f>
        <v>4</v>
      </c>
      <c r="F154" s="58">
        <f>AVERAGE(F150:F153)</f>
        <v>7.75</v>
      </c>
    </row>
    <row r="155" spans="1:6" ht="14.25" hidden="1" thickBot="1" thickTop="1">
      <c r="A155" s="55">
        <v>34185</v>
      </c>
      <c r="B155" s="56">
        <v>1.23</v>
      </c>
      <c r="C155" s="57">
        <v>270</v>
      </c>
      <c r="D155" s="57"/>
      <c r="E155" s="58">
        <v>2</v>
      </c>
      <c r="F155" s="58">
        <v>7.5</v>
      </c>
    </row>
    <row r="156" spans="1:6" ht="14.25" hidden="1" thickBot="1" thickTop="1">
      <c r="A156" s="55">
        <v>34192</v>
      </c>
      <c r="B156" s="56">
        <v>1.27</v>
      </c>
      <c r="C156" s="57">
        <v>80</v>
      </c>
      <c r="D156" s="57"/>
      <c r="E156" s="58">
        <v>2</v>
      </c>
      <c r="F156" s="58">
        <v>7.6</v>
      </c>
    </row>
    <row r="157" spans="1:6" ht="14.25" hidden="1" thickBot="1" thickTop="1">
      <c r="A157" s="55">
        <v>34199</v>
      </c>
      <c r="B157" s="56">
        <v>1.13</v>
      </c>
      <c r="C157" s="57">
        <v>250</v>
      </c>
      <c r="D157" s="57"/>
      <c r="E157" s="58">
        <v>0</v>
      </c>
      <c r="F157" s="58">
        <v>7.9</v>
      </c>
    </row>
    <row r="158" spans="1:6" ht="14.25" hidden="1" thickBot="1" thickTop="1">
      <c r="A158" s="55">
        <v>34206</v>
      </c>
      <c r="B158" s="56">
        <v>1.09</v>
      </c>
      <c r="C158" s="57">
        <v>40</v>
      </c>
      <c r="D158" s="57"/>
      <c r="E158" s="58">
        <v>1</v>
      </c>
      <c r="F158" s="58">
        <v>7.7</v>
      </c>
    </row>
    <row r="159" spans="1:6" ht="14.25" thickBot="1" thickTop="1">
      <c r="A159" s="55">
        <v>34182</v>
      </c>
      <c r="B159" s="56">
        <f>AVERAGE(B155:B158)</f>
        <v>1.18</v>
      </c>
      <c r="C159" s="57">
        <f>AVERAGE(C155:C158)</f>
        <v>160</v>
      </c>
      <c r="D159" s="57"/>
      <c r="E159" s="58">
        <f>AVERAGE(E155:E158)</f>
        <v>1.25</v>
      </c>
      <c r="F159" s="58">
        <f>AVERAGE(F155:F158)</f>
        <v>7.675</v>
      </c>
    </row>
    <row r="160" spans="1:6" ht="14.25" hidden="1" thickBot="1" thickTop="1">
      <c r="A160" s="55">
        <v>34213</v>
      </c>
      <c r="B160" s="56">
        <v>1.03</v>
      </c>
      <c r="C160" s="57">
        <v>180</v>
      </c>
      <c r="D160" s="57"/>
      <c r="E160" s="58">
        <v>4</v>
      </c>
      <c r="F160" s="58">
        <v>7.7</v>
      </c>
    </row>
    <row r="161" spans="1:6" ht="14.25" hidden="1" thickBot="1" thickTop="1">
      <c r="A161" s="55">
        <v>34220</v>
      </c>
      <c r="B161" s="56">
        <v>0.58</v>
      </c>
      <c r="C161" s="57">
        <v>160</v>
      </c>
      <c r="D161" s="57"/>
      <c r="E161" s="58">
        <v>2</v>
      </c>
      <c r="F161" s="58">
        <v>8</v>
      </c>
    </row>
    <row r="162" spans="1:6" ht="14.25" hidden="1" thickBot="1" thickTop="1">
      <c r="A162" s="55">
        <v>34227</v>
      </c>
      <c r="B162" s="56">
        <v>1.44</v>
      </c>
      <c r="C162" s="57">
        <v>340</v>
      </c>
      <c r="D162" s="57"/>
      <c r="E162" s="58">
        <v>0</v>
      </c>
      <c r="F162" s="58">
        <v>8</v>
      </c>
    </row>
    <row r="163" spans="1:6" ht="14.25" hidden="1" thickBot="1" thickTop="1">
      <c r="A163" s="55">
        <v>34234</v>
      </c>
      <c r="B163" s="56">
        <v>1.52</v>
      </c>
      <c r="C163" s="57">
        <v>350</v>
      </c>
      <c r="D163" s="57"/>
      <c r="E163" s="58">
        <v>5</v>
      </c>
      <c r="F163" s="58">
        <v>8.3</v>
      </c>
    </row>
    <row r="164" spans="1:6" ht="14.25" hidden="1" thickBot="1" thickTop="1">
      <c r="A164" s="55">
        <v>34241</v>
      </c>
      <c r="B164" s="56">
        <v>1.6</v>
      </c>
      <c r="C164" s="57">
        <v>460</v>
      </c>
      <c r="D164" s="57"/>
      <c r="E164" s="58">
        <v>7</v>
      </c>
      <c r="F164" s="58">
        <v>8</v>
      </c>
    </row>
    <row r="165" spans="1:6" ht="14.25" thickBot="1" thickTop="1">
      <c r="A165" s="55">
        <v>34213</v>
      </c>
      <c r="B165" s="56">
        <f>AVERAGE(B160:B164)</f>
        <v>1.234</v>
      </c>
      <c r="C165" s="57">
        <f>AVERAGE(C160:C164)</f>
        <v>298</v>
      </c>
      <c r="D165" s="57"/>
      <c r="E165" s="58">
        <f>AVERAGE(E160:E164)</f>
        <v>3.6</v>
      </c>
      <c r="F165" s="58">
        <f>AVERAGE(F160:F164)</f>
        <v>8</v>
      </c>
    </row>
    <row r="166" spans="1:6" ht="14.25" hidden="1" thickBot="1" thickTop="1">
      <c r="A166" s="55">
        <v>34248</v>
      </c>
      <c r="B166" s="56">
        <v>1.1</v>
      </c>
      <c r="C166" s="57">
        <v>300</v>
      </c>
      <c r="D166" s="57"/>
      <c r="E166" s="58">
        <v>6</v>
      </c>
      <c r="F166" s="58">
        <v>8.4</v>
      </c>
    </row>
    <row r="167" spans="1:6" ht="14.25" hidden="1" thickBot="1" thickTop="1">
      <c r="A167" s="55">
        <v>34255</v>
      </c>
      <c r="B167" s="56">
        <v>1.02</v>
      </c>
      <c r="C167" s="57">
        <v>150</v>
      </c>
      <c r="D167" s="57"/>
      <c r="E167" s="58">
        <v>7</v>
      </c>
      <c r="F167" s="58">
        <v>8.2</v>
      </c>
    </row>
    <row r="168" spans="1:6" ht="14.25" hidden="1" thickBot="1" thickTop="1">
      <c r="A168" s="55">
        <v>34262</v>
      </c>
      <c r="B168" s="56">
        <v>1.11</v>
      </c>
      <c r="C168" s="57">
        <v>490</v>
      </c>
      <c r="D168" s="57"/>
      <c r="E168" s="58">
        <v>3</v>
      </c>
      <c r="F168" s="58">
        <v>8.4</v>
      </c>
    </row>
    <row r="169" spans="1:6" ht="14.25" hidden="1" thickBot="1" thickTop="1">
      <c r="A169" s="55">
        <v>34269</v>
      </c>
      <c r="B169" s="56">
        <v>1.19</v>
      </c>
      <c r="C169" s="57">
        <v>470</v>
      </c>
      <c r="D169" s="57"/>
      <c r="E169" s="58">
        <v>3</v>
      </c>
      <c r="F169" s="58">
        <v>8.4</v>
      </c>
    </row>
    <row r="170" spans="1:6" ht="14.25" thickBot="1" thickTop="1">
      <c r="A170" s="55">
        <v>34243</v>
      </c>
      <c r="B170" s="56">
        <f>AVERAGE(B166:B169)</f>
        <v>1.105</v>
      </c>
      <c r="C170" s="57">
        <f>AVERAGE(C166:C169)</f>
        <v>352.5</v>
      </c>
      <c r="D170" s="57"/>
      <c r="E170" s="58">
        <f>AVERAGE(E166:E169)</f>
        <v>4.75</v>
      </c>
      <c r="F170" s="58">
        <f>AVERAGE(F166:F169)</f>
        <v>8.35</v>
      </c>
    </row>
    <row r="171" spans="1:6" ht="14.25" hidden="1" thickBot="1" thickTop="1">
      <c r="A171" s="55">
        <v>34276</v>
      </c>
      <c r="B171" s="56">
        <v>1.08</v>
      </c>
      <c r="C171" s="57">
        <v>780</v>
      </c>
      <c r="D171" s="57"/>
      <c r="E171" s="58">
        <v>9</v>
      </c>
      <c r="F171" s="58">
        <v>8.5</v>
      </c>
    </row>
    <row r="172" spans="1:6" ht="14.25" hidden="1" thickBot="1" thickTop="1">
      <c r="A172" s="55">
        <v>34283</v>
      </c>
      <c r="B172" s="56">
        <v>0.91</v>
      </c>
      <c r="C172" s="57">
        <v>300</v>
      </c>
      <c r="D172" s="57"/>
      <c r="E172" s="58">
        <v>1</v>
      </c>
      <c r="F172" s="58">
        <v>8.3</v>
      </c>
    </row>
    <row r="173" spans="1:6" ht="14.25" hidden="1" thickBot="1" thickTop="1">
      <c r="A173" s="55">
        <v>34290</v>
      </c>
      <c r="B173" s="56">
        <v>0.8</v>
      </c>
      <c r="C173" s="57">
        <v>90</v>
      </c>
      <c r="D173" s="57"/>
      <c r="E173" s="58">
        <v>9</v>
      </c>
      <c r="F173" s="58">
        <v>8.2</v>
      </c>
    </row>
    <row r="174" spans="1:6" ht="14.25" hidden="1" thickBot="1" thickTop="1">
      <c r="A174" s="55">
        <v>34297</v>
      </c>
      <c r="B174" s="56">
        <v>0.76</v>
      </c>
      <c r="C174" s="57">
        <v>420</v>
      </c>
      <c r="D174" s="57"/>
      <c r="E174" s="58">
        <v>8</v>
      </c>
      <c r="F174" s="58">
        <v>8.5</v>
      </c>
    </row>
    <row r="175" spans="1:6" ht="14.25" thickBot="1" thickTop="1">
      <c r="A175" s="55">
        <v>34274</v>
      </c>
      <c r="B175" s="56">
        <f>AVERAGE(B171:B174)</f>
        <v>0.8875</v>
      </c>
      <c r="C175" s="57">
        <f>AVERAGE(C171:C174)</f>
        <v>397.5</v>
      </c>
      <c r="D175" s="57"/>
      <c r="E175" s="58">
        <f>AVERAGE(E171:E174)</f>
        <v>6.75</v>
      </c>
      <c r="F175" s="58">
        <f>AVERAGE(F171:F174)</f>
        <v>8.375</v>
      </c>
    </row>
    <row r="176" spans="1:6" ht="14.25" hidden="1" thickBot="1" thickTop="1">
      <c r="A176" s="55">
        <v>34304</v>
      </c>
      <c r="B176" s="56">
        <v>0.64</v>
      </c>
      <c r="C176" s="57">
        <v>120</v>
      </c>
      <c r="D176" s="57"/>
      <c r="E176" s="58">
        <v>5</v>
      </c>
      <c r="F176" s="58">
        <v>8.3</v>
      </c>
    </row>
    <row r="177" spans="1:7" ht="14.25" hidden="1" thickBot="1" thickTop="1">
      <c r="A177" s="55">
        <v>34311</v>
      </c>
      <c r="B177" s="56">
        <v>1.09</v>
      </c>
      <c r="C177" s="57">
        <v>280</v>
      </c>
      <c r="D177" s="57">
        <v>1074</v>
      </c>
      <c r="E177" s="58">
        <v>1</v>
      </c>
      <c r="F177" s="58">
        <v>8.4</v>
      </c>
      <c r="G177" s="49">
        <v>541.95</v>
      </c>
    </row>
    <row r="178" spans="1:6" ht="14.25" hidden="1" thickBot="1" thickTop="1">
      <c r="A178" s="55">
        <v>34325</v>
      </c>
      <c r="B178" s="56">
        <v>0.99</v>
      </c>
      <c r="C178" s="57">
        <v>380</v>
      </c>
      <c r="D178" s="57"/>
      <c r="E178" s="58">
        <v>9</v>
      </c>
      <c r="F178" s="58">
        <v>8.3</v>
      </c>
    </row>
    <row r="179" spans="1:6" ht="14.25" hidden="1" thickBot="1" thickTop="1">
      <c r="A179" s="55">
        <v>34332</v>
      </c>
      <c r="B179" s="56">
        <v>1.18</v>
      </c>
      <c r="C179" s="57">
        <v>320</v>
      </c>
      <c r="D179" s="57"/>
      <c r="E179" s="58">
        <v>0</v>
      </c>
      <c r="F179" s="58">
        <v>8.2</v>
      </c>
    </row>
    <row r="180" spans="1:6" ht="14.25" thickBot="1" thickTop="1">
      <c r="A180" s="55">
        <v>34304</v>
      </c>
      <c r="B180" s="56">
        <f>AVERAGE(B176:B179)</f>
        <v>0.9749999999999999</v>
      </c>
      <c r="C180" s="57">
        <f>AVERAGE(C176:C179)</f>
        <v>275</v>
      </c>
      <c r="D180" s="57">
        <f>AVERAGE(D176:D179)</f>
        <v>1074</v>
      </c>
      <c r="E180" s="58">
        <f>AVERAGE(E176:E179)</f>
        <v>3.75</v>
      </c>
      <c r="F180" s="58">
        <f>AVERAGE(F176:F179)</f>
        <v>8.3</v>
      </c>
    </row>
    <row r="181" spans="1:6" ht="14.25" thickBot="1" thickTop="1">
      <c r="A181" s="60" t="s">
        <v>29</v>
      </c>
      <c r="B181" s="61">
        <f>AVERAGE(B123:B180)</f>
        <v>1.117402298850575</v>
      </c>
      <c r="C181" s="62">
        <f>AVERAGE(C123:C180)</f>
        <v>254.8706896551724</v>
      </c>
      <c r="D181" s="62">
        <f>AVERAGE(D123:D180)</f>
        <v>1167.976282051282</v>
      </c>
      <c r="E181" s="63">
        <f>AVERAGE(E123:E180)</f>
        <v>5.453735632183907</v>
      </c>
      <c r="F181" s="63">
        <f>AVERAGE(F123:F180)</f>
        <v>8.104166666666666</v>
      </c>
    </row>
    <row r="182" ht="14.25" thickBot="1" thickTop="1">
      <c r="A182" s="53"/>
    </row>
    <row r="183" spans="1:6" ht="14.25" thickBot="1" thickTop="1">
      <c r="A183" s="50" t="s">
        <v>23</v>
      </c>
      <c r="B183" s="50" t="s">
        <v>24</v>
      </c>
      <c r="C183" s="51" t="s">
        <v>25</v>
      </c>
      <c r="D183" s="51" t="s">
        <v>26</v>
      </c>
      <c r="E183" s="52" t="s">
        <v>17</v>
      </c>
      <c r="F183" s="52" t="s">
        <v>18</v>
      </c>
    </row>
    <row r="184" spans="1:6" ht="14.25" thickBot="1" thickTop="1">
      <c r="A184" s="50"/>
      <c r="B184" s="50" t="s">
        <v>27</v>
      </c>
      <c r="C184" s="51" t="s">
        <v>28</v>
      </c>
      <c r="D184" s="51" t="s">
        <v>27</v>
      </c>
      <c r="E184" s="52" t="s">
        <v>27</v>
      </c>
      <c r="F184" s="52"/>
    </row>
    <row r="185" spans="1:6" ht="14.25" hidden="1" thickBot="1" thickTop="1">
      <c r="A185" s="53">
        <v>34339</v>
      </c>
      <c r="B185" s="49">
        <v>0.93</v>
      </c>
      <c r="C185" s="47">
        <v>300</v>
      </c>
      <c r="E185" s="48">
        <v>2</v>
      </c>
      <c r="F185" s="48">
        <v>8.4</v>
      </c>
    </row>
    <row r="186" spans="1:2" ht="14.25" hidden="1" thickBot="1" thickTop="1">
      <c r="A186" s="53">
        <v>34343</v>
      </c>
      <c r="B186" s="49">
        <v>0.154</v>
      </c>
    </row>
    <row r="187" spans="1:7" ht="14.25" hidden="1" thickBot="1" thickTop="1">
      <c r="A187" s="53">
        <v>34346</v>
      </c>
      <c r="B187" s="49">
        <v>1.73</v>
      </c>
      <c r="C187" s="47">
        <v>720</v>
      </c>
      <c r="D187" s="47">
        <v>1221</v>
      </c>
      <c r="E187" s="48">
        <v>4</v>
      </c>
      <c r="F187" s="48">
        <v>8.4</v>
      </c>
      <c r="G187" s="49">
        <v>671.99</v>
      </c>
    </row>
    <row r="188" spans="1:2" ht="14.25" hidden="1" thickBot="1" thickTop="1">
      <c r="A188" s="53">
        <v>34349</v>
      </c>
      <c r="B188" s="49">
        <v>1.24</v>
      </c>
    </row>
    <row r="189" spans="1:2" ht="14.25" hidden="1" thickBot="1" thickTop="1">
      <c r="A189" s="53">
        <v>34350</v>
      </c>
      <c r="B189" s="49">
        <v>1.19</v>
      </c>
    </row>
    <row r="190" spans="1:2" ht="14.25" hidden="1" thickBot="1" thickTop="1">
      <c r="A190" s="53">
        <v>34351</v>
      </c>
      <c r="B190" s="49">
        <v>1.35</v>
      </c>
    </row>
    <row r="191" spans="1:6" ht="14.25" hidden="1" thickBot="1" thickTop="1">
      <c r="A191" s="53">
        <v>34352</v>
      </c>
      <c r="B191" s="49">
        <v>1.11</v>
      </c>
      <c r="C191" s="47">
        <v>560</v>
      </c>
      <c r="E191" s="48">
        <v>13</v>
      </c>
      <c r="F191" s="48">
        <v>8.2</v>
      </c>
    </row>
    <row r="192" spans="1:2" ht="14.25" hidden="1" thickBot="1" thickTop="1">
      <c r="A192" s="53">
        <v>34354</v>
      </c>
      <c r="B192" s="49">
        <v>1.29</v>
      </c>
    </row>
    <row r="193" spans="1:2" ht="14.25" hidden="1" thickBot="1" thickTop="1">
      <c r="A193" s="53">
        <v>34355</v>
      </c>
      <c r="B193" s="49">
        <v>1.28</v>
      </c>
    </row>
    <row r="194" spans="1:2" ht="14.25" hidden="1" thickBot="1" thickTop="1">
      <c r="A194" s="53">
        <v>34356</v>
      </c>
      <c r="B194" s="49">
        <v>1.32</v>
      </c>
    </row>
    <row r="195" spans="1:2" ht="14.25" hidden="1" thickBot="1" thickTop="1">
      <c r="A195" s="53">
        <v>34357</v>
      </c>
      <c r="B195" s="49">
        <v>1.36</v>
      </c>
    </row>
    <row r="196" spans="1:2" ht="14.25" hidden="1" thickBot="1" thickTop="1">
      <c r="A196" s="53">
        <v>34358</v>
      </c>
      <c r="B196" s="49">
        <v>1.27</v>
      </c>
    </row>
    <row r="197" spans="1:6" ht="14.25" hidden="1" thickBot="1" thickTop="1">
      <c r="A197" s="53">
        <v>34359</v>
      </c>
      <c r="B197" s="49">
        <v>1.24</v>
      </c>
      <c r="C197" s="47">
        <v>250</v>
      </c>
      <c r="E197" s="48">
        <v>12</v>
      </c>
      <c r="F197" s="48">
        <v>8.4</v>
      </c>
    </row>
    <row r="198" spans="1:2" ht="14.25" hidden="1" thickBot="1" thickTop="1">
      <c r="A198" s="53">
        <v>34360</v>
      </c>
      <c r="B198" s="49">
        <v>1.78</v>
      </c>
    </row>
    <row r="199" spans="1:2" ht="14.25" hidden="1" thickBot="1" thickTop="1">
      <c r="A199" s="53">
        <v>34361</v>
      </c>
      <c r="B199" s="49">
        <v>1.32</v>
      </c>
    </row>
    <row r="200" spans="1:2" ht="14.25" hidden="1" thickBot="1" thickTop="1">
      <c r="A200" s="53">
        <v>34362</v>
      </c>
      <c r="B200" s="49">
        <v>1.36</v>
      </c>
    </row>
    <row r="201" spans="1:2" ht="14.25" hidden="1" thickBot="1" thickTop="1">
      <c r="A201" s="53">
        <v>34363</v>
      </c>
      <c r="B201" s="49">
        <v>1.35</v>
      </c>
    </row>
    <row r="202" spans="1:2" ht="14.25" hidden="1" thickBot="1" thickTop="1">
      <c r="A202" s="53">
        <v>34364</v>
      </c>
      <c r="B202" s="49">
        <v>1.35</v>
      </c>
    </row>
    <row r="203" spans="1:2" ht="14.25" hidden="1" thickBot="1" thickTop="1">
      <c r="A203" s="53">
        <v>34365</v>
      </c>
      <c r="B203" s="49">
        <v>1.03</v>
      </c>
    </row>
    <row r="204" spans="1:7" ht="14.25" hidden="1" thickBot="1" thickTop="1">
      <c r="A204" s="53">
        <v>34365</v>
      </c>
      <c r="B204" s="49">
        <v>1.01</v>
      </c>
      <c r="C204" s="47">
        <v>220</v>
      </c>
      <c r="D204" s="47">
        <v>1021</v>
      </c>
      <c r="E204" s="48">
        <v>1</v>
      </c>
      <c r="F204" s="48">
        <v>8.3</v>
      </c>
      <c r="G204" s="49">
        <v>539.07</v>
      </c>
    </row>
    <row r="205" spans="1:7" ht="14.25" thickBot="1" thickTop="1">
      <c r="A205" s="55">
        <v>34335</v>
      </c>
      <c r="B205" s="56">
        <f aca="true" t="shared" si="0" ref="B205:G205">AVERAGE(B185:B204)</f>
        <v>1.2332000000000003</v>
      </c>
      <c r="C205" s="57">
        <f t="shared" si="0"/>
        <v>410</v>
      </c>
      <c r="D205" s="57">
        <f t="shared" si="0"/>
        <v>1121</v>
      </c>
      <c r="E205" s="58">
        <f t="shared" si="0"/>
        <v>6.4</v>
      </c>
      <c r="F205" s="58">
        <f t="shared" si="0"/>
        <v>8.34</v>
      </c>
      <c r="G205" s="49">
        <f t="shared" si="0"/>
        <v>605.53</v>
      </c>
    </row>
    <row r="206" spans="1:6" ht="14.25" thickBot="1" thickTop="1">
      <c r="A206" s="55">
        <v>34366</v>
      </c>
      <c r="B206" s="56">
        <v>1.34</v>
      </c>
      <c r="C206" s="57">
        <v>410</v>
      </c>
      <c r="D206" s="57"/>
      <c r="E206" s="58">
        <v>5</v>
      </c>
      <c r="F206" s="58">
        <v>8.4</v>
      </c>
    </row>
    <row r="207" spans="1:6" ht="14.25" hidden="1" thickBot="1" thickTop="1">
      <c r="A207" s="55">
        <v>34373</v>
      </c>
      <c r="B207" s="56">
        <v>1.32</v>
      </c>
      <c r="C207" s="57">
        <v>200</v>
      </c>
      <c r="D207" s="57">
        <v>1189</v>
      </c>
      <c r="E207" s="58">
        <v>4</v>
      </c>
      <c r="F207" s="58">
        <v>8.2</v>
      </c>
    </row>
    <row r="208" spans="1:6" ht="14.25" hidden="1" thickBot="1" thickTop="1">
      <c r="A208" s="55">
        <v>34380</v>
      </c>
      <c r="B208" s="56">
        <v>1.44</v>
      </c>
      <c r="C208" s="57">
        <v>370</v>
      </c>
      <c r="D208" s="57"/>
      <c r="E208" s="58">
        <v>4</v>
      </c>
      <c r="F208" s="58">
        <v>8.3</v>
      </c>
    </row>
    <row r="209" spans="1:6" ht="14.25" hidden="1" thickBot="1" thickTop="1">
      <c r="A209" s="55">
        <v>34387</v>
      </c>
      <c r="B209" s="56">
        <v>1.15</v>
      </c>
      <c r="C209" s="57">
        <v>410</v>
      </c>
      <c r="D209" s="57"/>
      <c r="E209" s="58">
        <v>0</v>
      </c>
      <c r="F209" s="58">
        <v>8.3</v>
      </c>
    </row>
    <row r="210" spans="1:6" ht="14.25" thickBot="1" thickTop="1">
      <c r="A210" s="55">
        <v>34366</v>
      </c>
      <c r="B210" s="56">
        <f>AVERAGE(B206:B209)</f>
        <v>1.3125</v>
      </c>
      <c r="C210" s="57">
        <f>AVERAGE(C206:C209)</f>
        <v>347.5</v>
      </c>
      <c r="D210" s="57">
        <f>AVERAGE(D206:D209)</f>
        <v>1189</v>
      </c>
      <c r="E210" s="58">
        <f>AVERAGE(E206:E209)</f>
        <v>3.25</v>
      </c>
      <c r="F210" s="58">
        <f>AVERAGE(F206:F209)</f>
        <v>8.3</v>
      </c>
    </row>
    <row r="211" spans="1:6" ht="14.25" hidden="1" thickBot="1" thickTop="1">
      <c r="A211" s="55">
        <v>34394</v>
      </c>
      <c r="B211" s="56">
        <v>1.13</v>
      </c>
      <c r="C211" s="57">
        <v>260</v>
      </c>
      <c r="D211" s="57"/>
      <c r="E211" s="58">
        <v>0</v>
      </c>
      <c r="F211" s="58">
        <v>8.5</v>
      </c>
    </row>
    <row r="212" spans="1:6" ht="14.25" hidden="1" thickBot="1" thickTop="1">
      <c r="A212" s="55">
        <v>34401</v>
      </c>
      <c r="B212" s="56">
        <v>1.26</v>
      </c>
      <c r="C212" s="57">
        <v>210</v>
      </c>
      <c r="D212" s="57">
        <v>1184</v>
      </c>
      <c r="E212" s="58">
        <v>1</v>
      </c>
      <c r="F212" s="58">
        <v>8.2</v>
      </c>
    </row>
    <row r="213" spans="1:6" ht="14.25" hidden="1" thickBot="1" thickTop="1">
      <c r="A213" s="55">
        <v>34408</v>
      </c>
      <c r="B213" s="56">
        <v>1.07</v>
      </c>
      <c r="C213" s="57">
        <v>410</v>
      </c>
      <c r="D213" s="57"/>
      <c r="E213" s="58">
        <v>5</v>
      </c>
      <c r="F213" s="58">
        <v>8.2</v>
      </c>
    </row>
    <row r="214" spans="1:6" ht="14.25" hidden="1" thickBot="1" thickTop="1">
      <c r="A214" s="55">
        <v>34415</v>
      </c>
      <c r="B214" s="56">
        <v>1.14</v>
      </c>
      <c r="C214" s="57">
        <v>270</v>
      </c>
      <c r="D214" s="57"/>
      <c r="E214" s="58">
        <v>2</v>
      </c>
      <c r="F214" s="58">
        <v>8.3</v>
      </c>
    </row>
    <row r="215" spans="1:6" ht="14.25" hidden="1" thickBot="1" thickTop="1">
      <c r="A215" s="55">
        <v>34422</v>
      </c>
      <c r="B215" s="56">
        <v>1.65</v>
      </c>
      <c r="C215" s="57">
        <v>150</v>
      </c>
      <c r="D215" s="57"/>
      <c r="E215" s="58">
        <v>2</v>
      </c>
      <c r="F215" s="58">
        <v>8.3</v>
      </c>
    </row>
    <row r="216" spans="1:6" ht="14.25" thickBot="1" thickTop="1">
      <c r="A216" s="55">
        <v>34394</v>
      </c>
      <c r="B216" s="56">
        <f>AVERAGE(B211:B215)</f>
        <v>1.25</v>
      </c>
      <c r="C216" s="57">
        <f>AVERAGE(C211:C215)</f>
        <v>260</v>
      </c>
      <c r="D216" s="57">
        <f>AVERAGE(D211:D215)</f>
        <v>1184</v>
      </c>
      <c r="E216" s="58">
        <f>AVERAGE(E211:E215)</f>
        <v>2</v>
      </c>
      <c r="F216" s="58">
        <f>AVERAGE(F211:F215)</f>
        <v>8.3</v>
      </c>
    </row>
    <row r="217" spans="1:6" ht="14.25" hidden="1" thickBot="1" thickTop="1">
      <c r="A217" s="55">
        <v>34429</v>
      </c>
      <c r="B217" s="56">
        <v>1.08</v>
      </c>
      <c r="C217" s="57">
        <v>110</v>
      </c>
      <c r="D217" s="57">
        <v>1149</v>
      </c>
      <c r="E217" s="58">
        <v>0</v>
      </c>
      <c r="F217" s="58">
        <v>8.4</v>
      </c>
    </row>
    <row r="218" spans="1:6" ht="14.25" hidden="1" thickBot="1" thickTop="1">
      <c r="A218" s="55">
        <v>34436</v>
      </c>
      <c r="B218" s="56">
        <v>0.071</v>
      </c>
      <c r="C218" s="57"/>
      <c r="D218" s="57"/>
      <c r="E218" s="58"/>
      <c r="F218" s="58"/>
    </row>
    <row r="219" spans="1:6" ht="14.25" hidden="1" thickBot="1" thickTop="1">
      <c r="A219" s="55">
        <v>34436</v>
      </c>
      <c r="B219" s="56">
        <v>1.2</v>
      </c>
      <c r="C219" s="57">
        <v>270</v>
      </c>
      <c r="D219" s="57"/>
      <c r="E219" s="58">
        <v>7</v>
      </c>
      <c r="F219" s="58">
        <v>8.1</v>
      </c>
    </row>
    <row r="220" spans="1:6" ht="14.25" hidden="1" thickBot="1" thickTop="1">
      <c r="A220" s="55">
        <v>34443</v>
      </c>
      <c r="B220" s="56">
        <v>1.54</v>
      </c>
      <c r="C220" s="57">
        <v>320</v>
      </c>
      <c r="D220" s="57"/>
      <c r="E220" s="58">
        <v>2</v>
      </c>
      <c r="F220" s="58">
        <v>8.2</v>
      </c>
    </row>
    <row r="221" spans="1:6" ht="14.25" thickBot="1" thickTop="1">
      <c r="A221" s="55">
        <v>34425</v>
      </c>
      <c r="B221" s="56">
        <f>AVERAGE(B217:B220)</f>
        <v>0.97275</v>
      </c>
      <c r="C221" s="57">
        <f>AVERAGE(C217:C220)</f>
        <v>233.33333333333334</v>
      </c>
      <c r="D221" s="57">
        <f>AVERAGE(D217:D220)</f>
        <v>1149</v>
      </c>
      <c r="E221" s="58">
        <f>AVERAGE(E217:E220)</f>
        <v>3</v>
      </c>
      <c r="F221" s="58">
        <f>AVERAGE(F217:F220)</f>
        <v>8.233333333333333</v>
      </c>
    </row>
    <row r="222" spans="1:6" ht="14.25" hidden="1" thickBot="1" thickTop="1">
      <c r="A222" s="55">
        <v>34457</v>
      </c>
      <c r="B222" s="56">
        <v>1.49</v>
      </c>
      <c r="C222" s="57">
        <v>130</v>
      </c>
      <c r="D222" s="57">
        <v>1145</v>
      </c>
      <c r="E222" s="58">
        <v>4</v>
      </c>
      <c r="F222" s="58">
        <v>8.4</v>
      </c>
    </row>
    <row r="223" spans="1:7" ht="14.25" hidden="1" thickBot="1" thickTop="1">
      <c r="A223" s="55">
        <v>34464</v>
      </c>
      <c r="B223" s="56">
        <v>1.55</v>
      </c>
      <c r="C223" s="57">
        <v>180</v>
      </c>
      <c r="D223" s="57"/>
      <c r="E223" s="58">
        <v>5</v>
      </c>
      <c r="F223" s="58">
        <v>8.2</v>
      </c>
      <c r="G223" s="49">
        <v>610.25</v>
      </c>
    </row>
    <row r="224" spans="1:7" ht="14.25" hidden="1" thickBot="1" thickTop="1">
      <c r="A224" s="55">
        <v>34471</v>
      </c>
      <c r="B224" s="56">
        <v>1.77</v>
      </c>
      <c r="C224" s="57">
        <v>330</v>
      </c>
      <c r="D224" s="57"/>
      <c r="E224" s="58"/>
      <c r="F224" s="58"/>
      <c r="G224" s="49">
        <v>623.42</v>
      </c>
    </row>
    <row r="225" spans="1:7" ht="14.25" hidden="1" thickBot="1" thickTop="1">
      <c r="A225" s="55">
        <v>34478</v>
      </c>
      <c r="B225" s="56">
        <v>1.23</v>
      </c>
      <c r="C225" s="57">
        <v>220</v>
      </c>
      <c r="D225" s="57"/>
      <c r="E225" s="58">
        <v>6</v>
      </c>
      <c r="F225" s="58">
        <v>8</v>
      </c>
      <c r="G225" s="49">
        <v>581.04</v>
      </c>
    </row>
    <row r="226" spans="1:7" ht="14.25" hidden="1" thickBot="1" thickTop="1">
      <c r="A226" s="55">
        <v>34485</v>
      </c>
      <c r="B226" s="56">
        <v>1.39</v>
      </c>
      <c r="C226" s="57">
        <v>280</v>
      </c>
      <c r="D226" s="57"/>
      <c r="E226" s="58">
        <v>2</v>
      </c>
      <c r="F226" s="58">
        <v>8.5</v>
      </c>
      <c r="G226" s="49">
        <v>628.36</v>
      </c>
    </row>
    <row r="227" spans="1:6" ht="14.25" thickBot="1" thickTop="1">
      <c r="A227" s="55">
        <v>34455</v>
      </c>
      <c r="B227" s="56">
        <f>AVERAGE(B222:B226)</f>
        <v>1.4860000000000002</v>
      </c>
      <c r="C227" s="57">
        <f>AVERAGE(C222:C226)</f>
        <v>228</v>
      </c>
      <c r="D227" s="57">
        <f>AVERAGE(D222:D226)</f>
        <v>1145</v>
      </c>
      <c r="E227" s="58">
        <f>AVERAGE(E222:E226)</f>
        <v>4.25</v>
      </c>
      <c r="F227" s="58">
        <f>AVERAGE(F222:F226)</f>
        <v>8.275</v>
      </c>
    </row>
    <row r="228" spans="1:6" ht="14.25" hidden="1" thickBot="1" thickTop="1">
      <c r="A228" s="55">
        <v>34486</v>
      </c>
      <c r="B228" s="56">
        <v>1.42</v>
      </c>
      <c r="C228" s="57"/>
      <c r="D228" s="57"/>
      <c r="E228" s="58"/>
      <c r="F228" s="58"/>
    </row>
    <row r="229" spans="1:7" ht="14.25" hidden="1" thickBot="1" thickTop="1">
      <c r="A229" s="55">
        <v>34492</v>
      </c>
      <c r="B229" s="56">
        <v>1.45</v>
      </c>
      <c r="C229" s="57">
        <v>210</v>
      </c>
      <c r="D229" s="57">
        <v>1261</v>
      </c>
      <c r="E229" s="58">
        <v>5</v>
      </c>
      <c r="F229" s="58">
        <v>8</v>
      </c>
      <c r="G229" s="49">
        <v>670.75</v>
      </c>
    </row>
    <row r="230" spans="1:6" ht="14.25" hidden="1" thickBot="1" thickTop="1">
      <c r="A230" s="55">
        <v>34499</v>
      </c>
      <c r="B230" s="56">
        <v>1.5</v>
      </c>
      <c r="C230" s="57">
        <v>190</v>
      </c>
      <c r="D230" s="57"/>
      <c r="E230" s="58">
        <v>1</v>
      </c>
      <c r="F230" s="58">
        <v>7.8</v>
      </c>
    </row>
    <row r="231" spans="1:6" ht="14.25" hidden="1" thickBot="1" thickTop="1">
      <c r="A231" s="55">
        <v>34506</v>
      </c>
      <c r="B231" s="56">
        <v>1.32</v>
      </c>
      <c r="C231" s="57">
        <v>190</v>
      </c>
      <c r="D231" s="57"/>
      <c r="E231" s="58">
        <v>1</v>
      </c>
      <c r="F231" s="58">
        <v>8.1</v>
      </c>
    </row>
    <row r="232" spans="1:6" ht="14.25" hidden="1" thickBot="1" thickTop="1">
      <c r="A232" s="55">
        <v>34513</v>
      </c>
      <c r="B232" s="56">
        <v>1.32</v>
      </c>
      <c r="C232" s="57">
        <v>270</v>
      </c>
      <c r="D232" s="57"/>
      <c r="E232" s="58">
        <v>3</v>
      </c>
      <c r="F232" s="58">
        <v>8.2</v>
      </c>
    </row>
    <row r="233" spans="1:6" ht="14.25" hidden="1" thickBot="1" thickTop="1">
      <c r="A233" s="55">
        <v>34514</v>
      </c>
      <c r="B233" s="56">
        <v>1.28</v>
      </c>
      <c r="C233" s="57"/>
      <c r="D233" s="57"/>
      <c r="E233" s="58"/>
      <c r="F233" s="58"/>
    </row>
    <row r="234" spans="1:6" ht="14.25" thickBot="1" thickTop="1">
      <c r="A234" s="55">
        <v>34486</v>
      </c>
      <c r="B234" s="56">
        <f>AVERAGE(B228:B233)</f>
        <v>1.3816666666666668</v>
      </c>
      <c r="C234" s="57">
        <f>AVERAGE(C228:C233)</f>
        <v>215</v>
      </c>
      <c r="D234" s="57">
        <f>AVERAGE(D228:D233)</f>
        <v>1261</v>
      </c>
      <c r="E234" s="58">
        <f>AVERAGE(E228:E233)</f>
        <v>2.5</v>
      </c>
      <c r="F234" s="58">
        <f>AVERAGE(F228:F233)</f>
        <v>8.024999999999999</v>
      </c>
    </row>
    <row r="235" spans="1:7" ht="14.25" hidden="1" thickBot="1" thickTop="1">
      <c r="A235" s="55">
        <v>34521</v>
      </c>
      <c r="B235" s="56">
        <v>1.2</v>
      </c>
      <c r="C235" s="57">
        <v>270</v>
      </c>
      <c r="D235" s="57"/>
      <c r="E235" s="58">
        <v>3</v>
      </c>
      <c r="F235" s="58">
        <v>8.2</v>
      </c>
      <c r="G235" s="49">
        <v>601.61</v>
      </c>
    </row>
    <row r="236" spans="1:6" ht="14.25" hidden="1" thickBot="1" thickTop="1">
      <c r="A236" s="55">
        <v>34527</v>
      </c>
      <c r="B236" s="56">
        <v>1.22</v>
      </c>
      <c r="C236" s="57">
        <v>260</v>
      </c>
      <c r="D236" s="57"/>
      <c r="E236" s="58">
        <v>1</v>
      </c>
      <c r="F236" s="58">
        <v>8.2</v>
      </c>
    </row>
    <row r="237" spans="1:6" ht="14.25" hidden="1" thickBot="1" thickTop="1">
      <c r="A237" s="55">
        <v>34534</v>
      </c>
      <c r="B237" s="56">
        <v>1.17</v>
      </c>
      <c r="C237" s="57">
        <v>280</v>
      </c>
      <c r="D237" s="57"/>
      <c r="E237" s="58">
        <v>0</v>
      </c>
      <c r="F237" s="58">
        <v>8.1</v>
      </c>
    </row>
    <row r="238" spans="1:7" ht="14.25" hidden="1" thickBot="1" thickTop="1">
      <c r="A238" s="55">
        <v>34541</v>
      </c>
      <c r="B238" s="56">
        <v>1.29</v>
      </c>
      <c r="C238" s="57">
        <v>390</v>
      </c>
      <c r="D238" s="57"/>
      <c r="E238" s="58">
        <v>2</v>
      </c>
      <c r="F238" s="58">
        <v>8.2</v>
      </c>
      <c r="G238" s="49">
        <v>602.02</v>
      </c>
    </row>
    <row r="239" spans="1:7" ht="14.25" hidden="1" thickBot="1" thickTop="1">
      <c r="A239" s="55">
        <v>34541</v>
      </c>
      <c r="B239" s="56">
        <v>1.08</v>
      </c>
      <c r="C239" s="57">
        <v>290</v>
      </c>
      <c r="D239" s="57"/>
      <c r="E239" s="58">
        <v>1</v>
      </c>
      <c r="F239" s="58">
        <v>8</v>
      </c>
      <c r="G239" s="49">
        <v>615.19</v>
      </c>
    </row>
    <row r="240" spans="1:6" ht="14.25" thickBot="1" thickTop="1">
      <c r="A240" s="55">
        <v>34516</v>
      </c>
      <c r="B240" s="56">
        <f>AVERAGE(B235:B239)</f>
        <v>1.192</v>
      </c>
      <c r="C240" s="57">
        <f>AVERAGE(C235:C239)</f>
        <v>298</v>
      </c>
      <c r="D240" s="57"/>
      <c r="E240" s="58">
        <f>AVERAGE(E235:E239)</f>
        <v>1.4</v>
      </c>
      <c r="F240" s="58">
        <f>AVERAGE(F235:F239)</f>
        <v>8.14</v>
      </c>
    </row>
    <row r="241" spans="1:7" ht="14.25" hidden="1" thickBot="1" thickTop="1">
      <c r="A241" s="55">
        <v>34548</v>
      </c>
      <c r="B241" s="56">
        <v>1.29</v>
      </c>
      <c r="C241" s="57">
        <v>290</v>
      </c>
      <c r="D241" s="57"/>
      <c r="E241" s="58">
        <v>2</v>
      </c>
      <c r="F241" s="58">
        <v>8.2</v>
      </c>
      <c r="G241" s="49">
        <v>588.03</v>
      </c>
    </row>
    <row r="242" spans="1:7" ht="14.25" hidden="1" thickBot="1" thickTop="1">
      <c r="A242" s="55">
        <v>34555</v>
      </c>
      <c r="B242" s="56">
        <v>1.23</v>
      </c>
      <c r="C242" s="57">
        <v>160</v>
      </c>
      <c r="D242" s="57">
        <v>1084</v>
      </c>
      <c r="E242" s="58">
        <v>2</v>
      </c>
      <c r="F242" s="58">
        <v>8.1</v>
      </c>
      <c r="G242" s="49">
        <v>578.16</v>
      </c>
    </row>
    <row r="243" spans="1:7" ht="14.25" hidden="1" thickBot="1" thickTop="1">
      <c r="A243" s="55">
        <v>34562</v>
      </c>
      <c r="B243" s="56">
        <v>1.3</v>
      </c>
      <c r="C243" s="57">
        <v>420</v>
      </c>
      <c r="D243" s="57"/>
      <c r="E243" s="58">
        <v>2</v>
      </c>
      <c r="F243" s="58">
        <v>7.9</v>
      </c>
      <c r="G243" s="49">
        <v>582.68</v>
      </c>
    </row>
    <row r="244" spans="1:7" ht="14.25" hidden="1" thickBot="1" thickTop="1">
      <c r="A244" s="55">
        <v>34569</v>
      </c>
      <c r="B244" s="56">
        <v>1.3</v>
      </c>
      <c r="C244" s="57">
        <v>380</v>
      </c>
      <c r="D244" s="57"/>
      <c r="E244" s="58">
        <v>3</v>
      </c>
      <c r="F244" s="58">
        <v>7.6</v>
      </c>
      <c r="G244" s="49">
        <v>570.75</v>
      </c>
    </row>
    <row r="245" spans="1:7" ht="14.25" hidden="1" thickBot="1" thickTop="1">
      <c r="A245" s="55">
        <v>34576</v>
      </c>
      <c r="B245" s="56">
        <v>1.31</v>
      </c>
      <c r="C245" s="57">
        <v>370</v>
      </c>
      <c r="D245" s="57"/>
      <c r="E245" s="58">
        <v>2</v>
      </c>
      <c r="F245" s="58">
        <v>7.5</v>
      </c>
      <c r="G245" s="49">
        <v>555.94</v>
      </c>
    </row>
    <row r="246" spans="1:6" ht="14.25" thickBot="1" thickTop="1">
      <c r="A246" s="55">
        <v>34547</v>
      </c>
      <c r="B246" s="56">
        <f>AVERAGE(B241:B245)</f>
        <v>1.286</v>
      </c>
      <c r="C246" s="57">
        <f>AVERAGE(C241:C245)</f>
        <v>324</v>
      </c>
      <c r="D246" s="57">
        <f>AVERAGE(D241:D245)</f>
        <v>1084</v>
      </c>
      <c r="E246" s="58">
        <f>AVERAGE(E241:E245)</f>
        <v>2.2</v>
      </c>
      <c r="F246" s="58">
        <f>AVERAGE(F241:F245)</f>
        <v>7.859999999999999</v>
      </c>
    </row>
    <row r="247" spans="1:7" ht="14.25" hidden="1" thickBot="1" thickTop="1">
      <c r="A247" s="55">
        <v>34583</v>
      </c>
      <c r="B247" s="56">
        <v>1.49</v>
      </c>
      <c r="C247" s="57">
        <v>360</v>
      </c>
      <c r="D247" s="57"/>
      <c r="E247" s="58">
        <v>0</v>
      </c>
      <c r="F247" s="58">
        <v>7.7</v>
      </c>
      <c r="G247" s="49">
        <v>640.71</v>
      </c>
    </row>
    <row r="248" spans="1:7" ht="14.25" hidden="1" thickBot="1" thickTop="1">
      <c r="A248" s="55">
        <v>34590</v>
      </c>
      <c r="B248" s="56">
        <v>1.4</v>
      </c>
      <c r="C248" s="57">
        <v>300</v>
      </c>
      <c r="D248" s="57">
        <v>1215</v>
      </c>
      <c r="E248" s="58">
        <v>2</v>
      </c>
      <c r="F248" s="58">
        <v>7.7</v>
      </c>
      <c r="G248" s="49">
        <v>607.37</v>
      </c>
    </row>
    <row r="249" spans="1:7" ht="14.25" hidden="1" thickBot="1" thickTop="1">
      <c r="A249" s="55">
        <v>34597</v>
      </c>
      <c r="B249" s="56">
        <v>1.27</v>
      </c>
      <c r="C249" s="57">
        <v>280</v>
      </c>
      <c r="D249" s="57"/>
      <c r="E249" s="58">
        <v>1</v>
      </c>
      <c r="F249" s="58">
        <v>8</v>
      </c>
      <c r="G249" s="49">
        <v>590.5</v>
      </c>
    </row>
    <row r="250" spans="1:7" ht="14.25" hidden="1" thickBot="1" thickTop="1">
      <c r="A250" s="55">
        <v>34604</v>
      </c>
      <c r="B250" s="56">
        <v>1.43</v>
      </c>
      <c r="C250" s="57">
        <v>290</v>
      </c>
      <c r="D250" s="57"/>
      <c r="E250" s="58">
        <v>0</v>
      </c>
      <c r="F250" s="58">
        <v>7.4</v>
      </c>
      <c r="G250" s="49">
        <v>643.17</v>
      </c>
    </row>
    <row r="251" spans="1:6" ht="14.25" thickBot="1" thickTop="1">
      <c r="A251" s="55">
        <v>34578</v>
      </c>
      <c r="B251" s="56">
        <f>AVERAGE(B247:B250)</f>
        <v>1.3975</v>
      </c>
      <c r="C251" s="57">
        <f>AVERAGE(C247:C250)</f>
        <v>307.5</v>
      </c>
      <c r="D251" s="57">
        <f>AVERAGE(D247:D250)</f>
        <v>1215</v>
      </c>
      <c r="E251" s="58">
        <f>AVERAGE(E247:E250)</f>
        <v>0.75</v>
      </c>
      <c r="F251" s="58">
        <f>AVERAGE(F247:F250)</f>
        <v>7.699999999999999</v>
      </c>
    </row>
    <row r="252" spans="1:7" ht="14.25" hidden="1" thickBot="1" thickTop="1">
      <c r="A252" s="55">
        <v>34611</v>
      </c>
      <c r="B252" s="56">
        <v>1.18</v>
      </c>
      <c r="C252" s="57">
        <v>430</v>
      </c>
      <c r="D252" s="57"/>
      <c r="E252" s="58">
        <v>0</v>
      </c>
      <c r="F252" s="58">
        <v>8.2</v>
      </c>
      <c r="G252" s="49">
        <v>550.18</v>
      </c>
    </row>
    <row r="253" spans="1:7" ht="14.25" hidden="1" thickBot="1" thickTop="1">
      <c r="A253" s="55">
        <v>34618</v>
      </c>
      <c r="B253" s="56">
        <v>1.44</v>
      </c>
      <c r="C253" s="57">
        <v>310</v>
      </c>
      <c r="D253" s="57"/>
      <c r="E253" s="58">
        <v>5</v>
      </c>
      <c r="F253" s="58">
        <v>8.3</v>
      </c>
      <c r="G253" s="49">
        <v>573.63</v>
      </c>
    </row>
    <row r="254" spans="1:7" ht="14.25" hidden="1" thickBot="1" thickTop="1">
      <c r="A254" s="55">
        <v>34625</v>
      </c>
      <c r="B254" s="56">
        <v>1.23</v>
      </c>
      <c r="C254" s="57">
        <v>410</v>
      </c>
      <c r="D254" s="57"/>
      <c r="E254" s="58">
        <v>0</v>
      </c>
      <c r="F254" s="58">
        <v>8.2</v>
      </c>
      <c r="G254" s="49">
        <v>589.67</v>
      </c>
    </row>
    <row r="255" spans="1:7" ht="14.25" hidden="1" thickBot="1" thickTop="1">
      <c r="A255" s="55">
        <v>34632</v>
      </c>
      <c r="B255" s="56">
        <v>1.16</v>
      </c>
      <c r="C255" s="57">
        <v>280</v>
      </c>
      <c r="D255" s="57"/>
      <c r="E255" s="58">
        <v>0</v>
      </c>
      <c r="F255" s="58">
        <v>8.2</v>
      </c>
      <c r="G255" s="49">
        <v>590.09</v>
      </c>
    </row>
    <row r="256" spans="1:6" ht="14.25" thickBot="1" thickTop="1">
      <c r="A256" s="55">
        <v>34608</v>
      </c>
      <c r="B256" s="56">
        <f>AVERAGE(B252:B255)</f>
        <v>1.2525</v>
      </c>
      <c r="C256" s="57">
        <f>AVERAGE(C252:C255)</f>
        <v>357.5</v>
      </c>
      <c r="D256" s="57"/>
      <c r="E256" s="58">
        <f>AVERAGE(E252:E255)</f>
        <v>1.25</v>
      </c>
      <c r="F256" s="58">
        <f>AVERAGE(F252:F255)</f>
        <v>8.225</v>
      </c>
    </row>
    <row r="257" spans="1:7" ht="14.25" hidden="1" thickBot="1" thickTop="1">
      <c r="A257" s="55">
        <v>34639</v>
      </c>
      <c r="B257" s="56">
        <v>0.94</v>
      </c>
      <c r="C257" s="57">
        <v>130</v>
      </c>
      <c r="D257" s="57"/>
      <c r="E257" s="58">
        <v>0</v>
      </c>
      <c r="F257" s="58">
        <v>8.2</v>
      </c>
      <c r="G257" s="49">
        <v>578.16</v>
      </c>
    </row>
    <row r="258" spans="1:7" ht="14.25" hidden="1" thickBot="1" thickTop="1">
      <c r="A258" s="55">
        <v>34639</v>
      </c>
      <c r="B258" s="56">
        <v>0.106</v>
      </c>
      <c r="C258" s="57">
        <v>20</v>
      </c>
      <c r="D258" s="57"/>
      <c r="E258" s="58">
        <v>0</v>
      </c>
      <c r="F258" s="58">
        <v>8.4</v>
      </c>
      <c r="G258" s="49">
        <v>566.22</v>
      </c>
    </row>
    <row r="259" spans="1:7" ht="14.25" hidden="1" thickBot="1" thickTop="1">
      <c r="A259" s="55">
        <v>34646</v>
      </c>
      <c r="B259" s="56">
        <v>1.32</v>
      </c>
      <c r="C259" s="57">
        <v>140</v>
      </c>
      <c r="D259" s="57">
        <v>1115</v>
      </c>
      <c r="E259" s="58">
        <v>3</v>
      </c>
      <c r="F259" s="58">
        <v>8.2</v>
      </c>
      <c r="G259" s="49">
        <v>562.11</v>
      </c>
    </row>
    <row r="260" spans="1:7" ht="14.25" hidden="1" thickBot="1" thickTop="1">
      <c r="A260" s="55">
        <v>34653</v>
      </c>
      <c r="B260" s="56">
        <v>1.04</v>
      </c>
      <c r="C260" s="57">
        <v>270</v>
      </c>
      <c r="D260" s="57">
        <v>1162</v>
      </c>
      <c r="E260" s="58">
        <v>3</v>
      </c>
      <c r="F260" s="58">
        <v>8.3</v>
      </c>
      <c r="G260" s="49">
        <v>601.2</v>
      </c>
    </row>
    <row r="261" spans="1:7" ht="14.25" hidden="1" thickBot="1" thickTop="1">
      <c r="A261" s="55">
        <v>34660</v>
      </c>
      <c r="B261" s="56">
        <v>1.03</v>
      </c>
      <c r="C261" s="57">
        <v>240</v>
      </c>
      <c r="D261" s="57"/>
      <c r="E261" s="58">
        <v>0</v>
      </c>
      <c r="F261" s="58">
        <v>8.2</v>
      </c>
      <c r="G261" s="49">
        <v>569.52</v>
      </c>
    </row>
    <row r="262" spans="1:7" ht="14.25" hidden="1" thickBot="1" thickTop="1">
      <c r="A262" s="55">
        <v>34667</v>
      </c>
      <c r="B262" s="56">
        <v>1.16</v>
      </c>
      <c r="C262" s="57">
        <v>270</v>
      </c>
      <c r="D262" s="57"/>
      <c r="E262" s="58">
        <v>0</v>
      </c>
      <c r="F262" s="58">
        <v>8.3</v>
      </c>
      <c r="G262" s="49">
        <v>556.35</v>
      </c>
    </row>
    <row r="263" spans="1:6" ht="14.25" thickBot="1" thickTop="1">
      <c r="A263" s="55">
        <v>34639</v>
      </c>
      <c r="B263" s="56">
        <f>AVERAGE(B257:B262)</f>
        <v>0.9326666666666666</v>
      </c>
      <c r="C263" s="57">
        <f>AVERAGE(C257:C262)</f>
        <v>178.33333333333334</v>
      </c>
      <c r="D263" s="57">
        <f>AVERAGE(D257:D262)</f>
        <v>1138.5</v>
      </c>
      <c r="E263" s="58">
        <f>AVERAGE(E257:E262)</f>
        <v>1</v>
      </c>
      <c r="F263" s="58">
        <f>AVERAGE(F257:F262)</f>
        <v>8.266666666666666</v>
      </c>
    </row>
    <row r="264" spans="1:7" ht="14.25" hidden="1" thickBot="1" thickTop="1">
      <c r="A264" s="55">
        <v>34674</v>
      </c>
      <c r="B264" s="56">
        <v>1.05</v>
      </c>
      <c r="C264" s="57">
        <v>670</v>
      </c>
      <c r="D264" s="57"/>
      <c r="E264" s="58">
        <v>6</v>
      </c>
      <c r="F264" s="58">
        <v>8.1</v>
      </c>
      <c r="G264" s="49">
        <v>586.38</v>
      </c>
    </row>
    <row r="265" spans="1:7" ht="14.25" hidden="1" thickBot="1" thickTop="1">
      <c r="A265" s="55">
        <v>34681</v>
      </c>
      <c r="B265" s="56">
        <v>1.19</v>
      </c>
      <c r="C265" s="57">
        <v>420</v>
      </c>
      <c r="D265" s="57">
        <v>1043</v>
      </c>
      <c r="E265" s="58">
        <v>2</v>
      </c>
      <c r="F265" s="58">
        <v>8.3</v>
      </c>
      <c r="G265" s="49">
        <v>485.57</v>
      </c>
    </row>
    <row r="266" spans="1:7" ht="14.25" hidden="1" thickBot="1" thickTop="1">
      <c r="A266" s="55">
        <v>34687</v>
      </c>
      <c r="B266" s="56">
        <v>1.145</v>
      </c>
      <c r="C266" s="57">
        <v>410</v>
      </c>
      <c r="D266" s="57"/>
      <c r="E266" s="58"/>
      <c r="F266" s="58"/>
      <c r="G266" s="49">
        <v>499.97</v>
      </c>
    </row>
    <row r="267" spans="1:6" ht="14.25" hidden="1" thickBot="1" thickTop="1">
      <c r="A267" s="55">
        <v>34698</v>
      </c>
      <c r="B267" s="56">
        <v>1.17</v>
      </c>
      <c r="C267" s="57">
        <v>260</v>
      </c>
      <c r="D267" s="57">
        <v>1064</v>
      </c>
      <c r="E267" s="58">
        <v>4</v>
      </c>
      <c r="F267" s="58">
        <v>8.2</v>
      </c>
    </row>
    <row r="268" spans="1:6" ht="14.25" thickBot="1" thickTop="1">
      <c r="A268" s="55">
        <v>34669</v>
      </c>
      <c r="B268" s="56">
        <f>AVERAGE(B264:B267)</f>
        <v>1.13875</v>
      </c>
      <c r="C268" s="57">
        <f>AVERAGE(C264:C267)</f>
        <v>440</v>
      </c>
      <c r="D268" s="57">
        <f>AVERAGE(D264:D267)</f>
        <v>1053.5</v>
      </c>
      <c r="E268" s="58">
        <f>AVERAGE(E264:E267)</f>
        <v>4</v>
      </c>
      <c r="F268" s="58">
        <f>AVERAGE(F264:F267)</f>
        <v>8.2</v>
      </c>
    </row>
    <row r="269" spans="1:6" ht="14.25" thickBot="1" thickTop="1">
      <c r="A269" s="60" t="s">
        <v>29</v>
      </c>
      <c r="B269" s="61">
        <f>AVERAGE(B185:B268)</f>
        <v>1.2351373015873015</v>
      </c>
      <c r="C269" s="62">
        <f>AVERAGE(C185:C268)</f>
        <v>297.5631313131313</v>
      </c>
      <c r="D269" s="62">
        <f>AVERAGE(D185:D268)</f>
        <v>1147.5217391304348</v>
      </c>
      <c r="E269" s="64">
        <f>AVERAGE(E185:E268)</f>
        <v>2.609375</v>
      </c>
      <c r="F269" s="64">
        <f>AVERAGE(F185:F268)</f>
        <v>8.157265624999999</v>
      </c>
    </row>
    <row r="270" spans="1:6" ht="14.25" thickBot="1" thickTop="1">
      <c r="A270" s="65"/>
      <c r="B270" s="66"/>
      <c r="C270" s="67"/>
      <c r="D270" s="67"/>
      <c r="E270" s="68"/>
      <c r="F270" s="68"/>
    </row>
    <row r="271" spans="1:6" ht="14.25" thickBot="1" thickTop="1">
      <c r="A271" s="50" t="s">
        <v>23</v>
      </c>
      <c r="B271" s="50" t="s">
        <v>24</v>
      </c>
      <c r="C271" s="51" t="s">
        <v>25</v>
      </c>
      <c r="D271" s="51" t="s">
        <v>26</v>
      </c>
      <c r="E271" s="52" t="s">
        <v>17</v>
      </c>
      <c r="F271" s="52" t="s">
        <v>18</v>
      </c>
    </row>
    <row r="272" spans="1:6" ht="14.25" thickBot="1" thickTop="1">
      <c r="A272" s="50"/>
      <c r="B272" s="50" t="s">
        <v>27</v>
      </c>
      <c r="C272" s="51" t="s">
        <v>28</v>
      </c>
      <c r="D272" s="51" t="s">
        <v>27</v>
      </c>
      <c r="E272" s="52" t="s">
        <v>27</v>
      </c>
      <c r="F272" s="52"/>
    </row>
    <row r="273" spans="1:6" ht="14.25" hidden="1" thickBot="1" thickTop="1">
      <c r="A273" s="53">
        <v>34702</v>
      </c>
      <c r="B273" s="49">
        <v>1.16</v>
      </c>
      <c r="C273" s="47">
        <v>300</v>
      </c>
      <c r="D273" s="47">
        <v>1041</v>
      </c>
      <c r="E273" s="48">
        <v>4</v>
      </c>
      <c r="F273" s="48">
        <v>8.4</v>
      </c>
    </row>
    <row r="274" spans="1:6" ht="14.25" hidden="1" thickBot="1" thickTop="1">
      <c r="A274" s="53">
        <v>34709</v>
      </c>
      <c r="B274" s="49">
        <v>1.08</v>
      </c>
      <c r="C274" s="47">
        <v>210</v>
      </c>
      <c r="D274" s="47">
        <v>1028</v>
      </c>
      <c r="E274" s="48">
        <v>1</v>
      </c>
      <c r="F274" s="48">
        <v>8.3</v>
      </c>
    </row>
    <row r="275" spans="1:6" ht="14.25" hidden="1" thickBot="1" thickTop="1">
      <c r="A275" s="53">
        <v>34717</v>
      </c>
      <c r="B275" s="49">
        <v>1.08</v>
      </c>
      <c r="C275" s="47">
        <v>220</v>
      </c>
      <c r="D275" s="47">
        <v>1049</v>
      </c>
      <c r="E275" s="48">
        <v>1</v>
      </c>
      <c r="F275" s="48">
        <v>8.4</v>
      </c>
    </row>
    <row r="276" spans="1:6" ht="14.25" hidden="1" thickBot="1" thickTop="1">
      <c r="A276" s="53">
        <v>34723</v>
      </c>
      <c r="B276" s="49">
        <v>0.93</v>
      </c>
      <c r="C276" s="47">
        <v>150</v>
      </c>
      <c r="D276" s="47">
        <v>1058</v>
      </c>
      <c r="E276" s="48">
        <v>2</v>
      </c>
      <c r="F276" s="48">
        <v>8.5</v>
      </c>
    </row>
    <row r="277" spans="1:6" ht="14.25" thickBot="1" thickTop="1">
      <c r="A277" s="55">
        <v>34700</v>
      </c>
      <c r="B277" s="56">
        <f>AVERAGE(B273:B276)</f>
        <v>1.0625</v>
      </c>
      <c r="C277" s="57">
        <f>AVERAGE(C273:C276)</f>
        <v>220</v>
      </c>
      <c r="D277" s="57">
        <f>AVERAGE(D273:D276)</f>
        <v>1044</v>
      </c>
      <c r="E277" s="58">
        <f>AVERAGE(E273:E276)</f>
        <v>2</v>
      </c>
      <c r="F277" s="58">
        <f>AVERAGE(F273:F276)</f>
        <v>8.4</v>
      </c>
    </row>
    <row r="278" spans="1:7" ht="14.25" hidden="1" thickBot="1" thickTop="1">
      <c r="A278" s="55">
        <v>34737</v>
      </c>
      <c r="B278" s="56">
        <v>1.93</v>
      </c>
      <c r="C278" s="57">
        <v>480</v>
      </c>
      <c r="D278" s="57"/>
      <c r="E278" s="58">
        <v>6</v>
      </c>
      <c r="F278" s="58">
        <v>7.9</v>
      </c>
      <c r="G278" s="49">
        <v>609.02</v>
      </c>
    </row>
    <row r="279" spans="1:6" ht="14.25" hidden="1" thickBot="1" thickTop="1">
      <c r="A279" s="55">
        <v>34738</v>
      </c>
      <c r="B279" s="56">
        <v>1.71</v>
      </c>
      <c r="C279" s="57"/>
      <c r="D279" s="57"/>
      <c r="E279" s="58"/>
      <c r="F279" s="58"/>
    </row>
    <row r="280" spans="1:7" ht="14.25" hidden="1" thickBot="1" thickTop="1">
      <c r="A280" s="55">
        <v>34744</v>
      </c>
      <c r="B280" s="56">
        <v>2.42</v>
      </c>
      <c r="C280" s="57">
        <v>400</v>
      </c>
      <c r="D280" s="57">
        <v>1370</v>
      </c>
      <c r="E280" s="58">
        <v>8</v>
      </c>
      <c r="F280" s="58">
        <v>8</v>
      </c>
      <c r="G280" s="49">
        <v>749.75</v>
      </c>
    </row>
    <row r="281" spans="1:7" ht="14.25" hidden="1" thickBot="1" thickTop="1">
      <c r="A281" s="55">
        <v>34751</v>
      </c>
      <c r="B281" s="56">
        <v>1.49</v>
      </c>
      <c r="C281" s="57">
        <v>360</v>
      </c>
      <c r="D281" s="57">
        <v>1118</v>
      </c>
      <c r="E281" s="58">
        <v>3</v>
      </c>
      <c r="F281" s="58">
        <v>7.9</v>
      </c>
      <c r="G281" s="49">
        <v>609.02</v>
      </c>
    </row>
    <row r="282" spans="1:6" ht="14.25" hidden="1" thickBot="1" thickTop="1">
      <c r="A282" s="55">
        <v>34758</v>
      </c>
      <c r="B282" s="56">
        <v>1.19</v>
      </c>
      <c r="C282" s="57">
        <v>300</v>
      </c>
      <c r="D282" s="57"/>
      <c r="E282" s="58">
        <v>0</v>
      </c>
      <c r="F282" s="58">
        <v>8.2</v>
      </c>
    </row>
    <row r="283" spans="1:6" ht="14.25" thickBot="1" thickTop="1">
      <c r="A283" s="55">
        <v>34731</v>
      </c>
      <c r="B283" s="56">
        <f>AVERAGE(B278:B282)</f>
        <v>1.748</v>
      </c>
      <c r="C283" s="57">
        <f>AVERAGE(C278:C282)</f>
        <v>385</v>
      </c>
      <c r="D283" s="57">
        <f>AVERAGE(D278:D282)</f>
        <v>1244</v>
      </c>
      <c r="E283" s="58">
        <f>AVERAGE(E278:E282)</f>
        <v>4.25</v>
      </c>
      <c r="F283" s="58">
        <f>AVERAGE(F278:F282)</f>
        <v>8</v>
      </c>
    </row>
    <row r="284" spans="1:6" ht="14.25" hidden="1" thickBot="1" thickTop="1">
      <c r="A284" s="55">
        <v>34765</v>
      </c>
      <c r="B284" s="56">
        <v>2</v>
      </c>
      <c r="C284" s="57">
        <v>370</v>
      </c>
      <c r="D284" s="57">
        <v>1170</v>
      </c>
      <c r="E284" s="58">
        <v>4</v>
      </c>
      <c r="F284" s="58">
        <v>8</v>
      </c>
    </row>
    <row r="285" spans="1:7" ht="14.25" hidden="1" thickBot="1" thickTop="1">
      <c r="A285" s="55">
        <v>34772</v>
      </c>
      <c r="B285" s="56">
        <v>1.09</v>
      </c>
      <c r="C285" s="57">
        <v>360</v>
      </c>
      <c r="D285" s="57">
        <v>1077</v>
      </c>
      <c r="E285" s="58">
        <v>2</v>
      </c>
      <c r="F285" s="58">
        <v>8.3</v>
      </c>
      <c r="G285" s="49">
        <v>583.51</v>
      </c>
    </row>
    <row r="286" spans="1:6" ht="14.25" hidden="1" thickBot="1" thickTop="1">
      <c r="A286" s="55">
        <v>34779</v>
      </c>
      <c r="B286" s="56">
        <v>2.59</v>
      </c>
      <c r="C286" s="57">
        <v>200</v>
      </c>
      <c r="D286" s="57">
        <v>1336</v>
      </c>
      <c r="E286" s="58">
        <v>11</v>
      </c>
      <c r="F286" s="58">
        <v>8.1</v>
      </c>
    </row>
    <row r="287" spans="1:6" ht="14.25" hidden="1" thickBot="1" thickTop="1">
      <c r="A287" s="55">
        <v>34786</v>
      </c>
      <c r="B287" s="56">
        <v>1.19</v>
      </c>
      <c r="C287" s="57">
        <v>290</v>
      </c>
      <c r="D287" s="57"/>
      <c r="E287" s="58">
        <v>2</v>
      </c>
      <c r="F287" s="58">
        <v>8.3</v>
      </c>
    </row>
    <row r="288" spans="1:6" ht="14.25" thickBot="1" thickTop="1">
      <c r="A288" s="55">
        <v>34759</v>
      </c>
      <c r="B288" s="56">
        <f>AVERAGE(B284:B287)</f>
        <v>1.7174999999999998</v>
      </c>
      <c r="C288" s="57">
        <f>AVERAGE(C284:C287)</f>
        <v>305</v>
      </c>
      <c r="D288" s="57">
        <f>AVERAGE(D284:D287)</f>
        <v>1194.3333333333333</v>
      </c>
      <c r="E288" s="58">
        <f>AVERAGE(E284:E287)</f>
        <v>4.75</v>
      </c>
      <c r="F288" s="58">
        <f>AVERAGE(F284:F287)</f>
        <v>8.175</v>
      </c>
    </row>
    <row r="289" spans="1:6" ht="14.25" hidden="1" thickBot="1" thickTop="1">
      <c r="A289" s="55">
        <v>34793</v>
      </c>
      <c r="B289" s="56">
        <v>1.03</v>
      </c>
      <c r="C289" s="57">
        <v>230</v>
      </c>
      <c r="D289" s="57"/>
      <c r="E289" s="58">
        <v>2</v>
      </c>
      <c r="F289" s="58">
        <v>8.3</v>
      </c>
    </row>
    <row r="290" spans="1:6" ht="14.25" hidden="1" thickBot="1" thickTop="1">
      <c r="A290" s="55">
        <v>34800</v>
      </c>
      <c r="B290" s="56">
        <v>1.13</v>
      </c>
      <c r="C290" s="57">
        <v>140</v>
      </c>
      <c r="D290" s="57">
        <v>1130</v>
      </c>
      <c r="E290" s="58">
        <v>1</v>
      </c>
      <c r="F290" s="58">
        <v>8.3</v>
      </c>
    </row>
    <row r="291" spans="1:6" ht="14.25" hidden="1" thickBot="1" thickTop="1">
      <c r="A291" s="55">
        <v>34807</v>
      </c>
      <c r="B291" s="56">
        <v>1.16</v>
      </c>
      <c r="C291" s="57">
        <v>250</v>
      </c>
      <c r="D291" s="57">
        <v>1166</v>
      </c>
      <c r="E291" s="58">
        <v>3</v>
      </c>
      <c r="F291" s="58">
        <v>8.5</v>
      </c>
    </row>
    <row r="292" spans="1:6" ht="14.25" hidden="1" thickBot="1" thickTop="1">
      <c r="A292" s="55">
        <v>34814</v>
      </c>
      <c r="B292" s="56">
        <v>1.09</v>
      </c>
      <c r="C292" s="57">
        <v>270</v>
      </c>
      <c r="D292" s="57"/>
      <c r="E292" s="58">
        <v>2</v>
      </c>
      <c r="F292" s="58">
        <v>8.4</v>
      </c>
    </row>
    <row r="293" spans="1:6" ht="14.25" thickBot="1" thickTop="1">
      <c r="A293" s="55">
        <v>34790</v>
      </c>
      <c r="B293" s="56">
        <f>AVERAGE(B289:B292)</f>
        <v>1.1025</v>
      </c>
      <c r="C293" s="57">
        <f>AVERAGE(C289:C292)</f>
        <v>222.5</v>
      </c>
      <c r="D293" s="57">
        <f>AVERAGE(D289:D292)</f>
        <v>1148</v>
      </c>
      <c r="E293" s="58">
        <f>AVERAGE(E289:E292)</f>
        <v>2</v>
      </c>
      <c r="F293" s="58">
        <f>AVERAGE(F289:F292)</f>
        <v>8.375</v>
      </c>
    </row>
    <row r="294" spans="1:6" ht="14.25" hidden="1" thickBot="1" thickTop="1">
      <c r="A294" s="55">
        <v>34821</v>
      </c>
      <c r="B294" s="56">
        <v>1.14</v>
      </c>
      <c r="C294" s="57">
        <v>180</v>
      </c>
      <c r="D294" s="57"/>
      <c r="E294" s="58">
        <v>9</v>
      </c>
      <c r="F294" s="58">
        <v>8.2</v>
      </c>
    </row>
    <row r="295" spans="1:6" ht="14.25" hidden="1" thickBot="1" thickTop="1">
      <c r="A295" s="55">
        <v>34828</v>
      </c>
      <c r="B295" s="56">
        <v>1.22</v>
      </c>
      <c r="C295" s="57">
        <v>380</v>
      </c>
      <c r="D295" s="57">
        <v>1200</v>
      </c>
      <c r="E295" s="58">
        <v>2</v>
      </c>
      <c r="F295" s="58">
        <v>8.1</v>
      </c>
    </row>
    <row r="296" spans="1:6" ht="14.25" hidden="1" thickBot="1" thickTop="1">
      <c r="A296" s="55">
        <v>34835</v>
      </c>
      <c r="B296" s="56">
        <v>1.24</v>
      </c>
      <c r="C296" s="57">
        <v>320</v>
      </c>
      <c r="D296" s="57"/>
      <c r="E296" s="58">
        <v>0</v>
      </c>
      <c r="F296" s="58">
        <v>8.3</v>
      </c>
    </row>
    <row r="297" spans="1:6" ht="14.25" hidden="1" thickBot="1" thickTop="1">
      <c r="A297" s="55">
        <v>34842</v>
      </c>
      <c r="B297" s="56">
        <v>1.29</v>
      </c>
      <c r="C297" s="57">
        <v>300</v>
      </c>
      <c r="D297" s="57"/>
      <c r="E297" s="58">
        <v>0</v>
      </c>
      <c r="F297" s="58">
        <v>8.3</v>
      </c>
    </row>
    <row r="298" spans="1:6" ht="14.25" hidden="1" thickBot="1" thickTop="1">
      <c r="A298" s="55">
        <v>34849</v>
      </c>
      <c r="B298" s="56">
        <v>1.11</v>
      </c>
      <c r="C298" s="57">
        <v>150</v>
      </c>
      <c r="D298" s="57"/>
      <c r="E298" s="58">
        <v>2</v>
      </c>
      <c r="F298" s="58">
        <v>8.3</v>
      </c>
    </row>
    <row r="299" spans="1:6" ht="14.25" thickBot="1" thickTop="1">
      <c r="A299" s="55">
        <v>34820</v>
      </c>
      <c r="B299" s="56">
        <f>AVERAGE(B294:B298)</f>
        <v>1.2</v>
      </c>
      <c r="C299" s="57">
        <f>AVERAGE(C294:C298)</f>
        <v>266</v>
      </c>
      <c r="D299" s="57">
        <f>AVERAGE(D294:D298)</f>
        <v>1200</v>
      </c>
      <c r="E299" s="58">
        <f>AVERAGE(E294:E298)</f>
        <v>2.6</v>
      </c>
      <c r="F299" s="58">
        <f>AVERAGE(F294:F298)</f>
        <v>8.24</v>
      </c>
    </row>
    <row r="300" spans="1:6" ht="14.25" hidden="1" thickBot="1" thickTop="1">
      <c r="A300" s="55">
        <v>34856</v>
      </c>
      <c r="B300" s="56">
        <v>1.17</v>
      </c>
      <c r="C300" s="57">
        <v>170</v>
      </c>
      <c r="D300" s="57"/>
      <c r="E300" s="58">
        <v>2</v>
      </c>
      <c r="F300" s="58">
        <v>8.4</v>
      </c>
    </row>
    <row r="301" spans="1:6" ht="14.25" hidden="1" thickBot="1" thickTop="1">
      <c r="A301" s="55">
        <v>34862</v>
      </c>
      <c r="B301" s="56"/>
      <c r="C301" s="57"/>
      <c r="D301" s="57"/>
      <c r="E301" s="58"/>
      <c r="F301" s="58"/>
    </row>
    <row r="302" spans="1:6" ht="14.25" hidden="1" thickBot="1" thickTop="1">
      <c r="A302" s="55">
        <v>34863</v>
      </c>
      <c r="B302" s="56">
        <v>2.83</v>
      </c>
      <c r="C302" s="57">
        <v>490</v>
      </c>
      <c r="D302" s="57">
        <v>1270</v>
      </c>
      <c r="E302" s="58">
        <v>9</v>
      </c>
      <c r="F302" s="58">
        <v>8.1</v>
      </c>
    </row>
    <row r="303" spans="1:6" ht="14.25" hidden="1" thickBot="1" thickTop="1">
      <c r="A303" s="55">
        <v>34870</v>
      </c>
      <c r="B303" s="56">
        <v>1.16</v>
      </c>
      <c r="C303" s="57">
        <v>110</v>
      </c>
      <c r="D303" s="57"/>
      <c r="E303" s="58">
        <v>1</v>
      </c>
      <c r="F303" s="58">
        <v>8.5</v>
      </c>
    </row>
    <row r="304" spans="1:6" ht="14.25" hidden="1" thickBot="1" thickTop="1">
      <c r="A304" s="55">
        <v>34877</v>
      </c>
      <c r="B304" s="56">
        <v>1.13</v>
      </c>
      <c r="C304" s="57">
        <v>200</v>
      </c>
      <c r="D304" s="57"/>
      <c r="E304" s="58">
        <v>2</v>
      </c>
      <c r="F304" s="58">
        <v>8.5</v>
      </c>
    </row>
    <row r="305" spans="1:6" ht="14.25" thickBot="1" thickTop="1">
      <c r="A305" s="55">
        <v>34851</v>
      </c>
      <c r="B305" s="56">
        <f>AVERAGE(B300:B304)</f>
        <v>1.5725</v>
      </c>
      <c r="C305" s="57">
        <f>AVERAGE(C300:C304)</f>
        <v>242.5</v>
      </c>
      <c r="D305" s="57">
        <f>AVERAGE(D300:D304)</f>
        <v>1270</v>
      </c>
      <c r="E305" s="58">
        <f>AVERAGE(E300:E304)</f>
        <v>3.5</v>
      </c>
      <c r="F305" s="58">
        <f>AVERAGE(F300:F304)</f>
        <v>8.375</v>
      </c>
    </row>
    <row r="306" spans="1:6" ht="14.25" hidden="1" thickBot="1" thickTop="1">
      <c r="A306" s="55">
        <v>34883</v>
      </c>
      <c r="B306" s="56">
        <v>1.15</v>
      </c>
      <c r="C306" s="57">
        <v>160</v>
      </c>
      <c r="D306" s="57"/>
      <c r="E306" s="58">
        <v>0</v>
      </c>
      <c r="F306" s="58">
        <v>8.3</v>
      </c>
    </row>
    <row r="307" spans="1:6" ht="14.25" hidden="1" thickBot="1" thickTop="1">
      <c r="A307" s="55">
        <v>34891</v>
      </c>
      <c r="B307" s="56">
        <v>1.16</v>
      </c>
      <c r="C307" s="57">
        <v>330</v>
      </c>
      <c r="D307" s="57">
        <v>1186</v>
      </c>
      <c r="E307" s="58">
        <v>0</v>
      </c>
      <c r="F307" s="58">
        <v>8.4</v>
      </c>
    </row>
    <row r="308" spans="1:6" ht="14.25" hidden="1" thickBot="1" thickTop="1">
      <c r="A308" s="55">
        <v>34898</v>
      </c>
      <c r="B308" s="56">
        <v>1.19</v>
      </c>
      <c r="C308" s="57">
        <v>190</v>
      </c>
      <c r="D308" s="57"/>
      <c r="E308" s="58">
        <v>4</v>
      </c>
      <c r="F308" s="58">
        <v>8.4</v>
      </c>
    </row>
    <row r="309" spans="1:6" ht="14.25" hidden="1" thickBot="1" thickTop="1">
      <c r="A309" s="55">
        <v>34905</v>
      </c>
      <c r="B309" s="56">
        <v>1.28</v>
      </c>
      <c r="C309" s="57">
        <v>180</v>
      </c>
      <c r="D309" s="57"/>
      <c r="E309" s="58">
        <v>3</v>
      </c>
      <c r="F309" s="58">
        <v>8.2</v>
      </c>
    </row>
    <row r="310" spans="1:6" ht="14.25" thickBot="1" thickTop="1">
      <c r="A310" s="55">
        <v>34881</v>
      </c>
      <c r="B310" s="56">
        <f>AVERAGE(B306:B309)</f>
        <v>1.1949999999999998</v>
      </c>
      <c r="C310" s="57">
        <f>AVERAGE(C306:C309)</f>
        <v>215</v>
      </c>
      <c r="D310" s="57">
        <f>AVERAGE(D306:D309)</f>
        <v>1186</v>
      </c>
      <c r="E310" s="58">
        <f>AVERAGE(E306:E309)</f>
        <v>1.75</v>
      </c>
      <c r="F310" s="58">
        <f>AVERAGE(F306:F309)</f>
        <v>8.325</v>
      </c>
    </row>
    <row r="311" spans="1:6" ht="14.25" hidden="1" thickBot="1" thickTop="1">
      <c r="A311" s="55">
        <v>34912</v>
      </c>
      <c r="B311" s="56">
        <v>1.17</v>
      </c>
      <c r="C311" s="57">
        <v>180</v>
      </c>
      <c r="D311" s="57"/>
      <c r="E311" s="58">
        <v>2</v>
      </c>
      <c r="F311" s="58">
        <v>8.4</v>
      </c>
    </row>
    <row r="312" spans="1:6" ht="14.25" hidden="1" thickBot="1" thickTop="1">
      <c r="A312" s="55">
        <v>34919</v>
      </c>
      <c r="B312" s="56">
        <v>1.13</v>
      </c>
      <c r="C312" s="57">
        <v>170</v>
      </c>
      <c r="D312" s="57"/>
      <c r="E312" s="58">
        <v>0</v>
      </c>
      <c r="F312" s="58">
        <v>8.4</v>
      </c>
    </row>
    <row r="313" spans="1:6" ht="14.25" hidden="1" thickBot="1" thickTop="1">
      <c r="A313" s="55">
        <v>34926</v>
      </c>
      <c r="B313" s="56">
        <v>1.1</v>
      </c>
      <c r="C313" s="57">
        <v>210</v>
      </c>
      <c r="D313" s="57"/>
      <c r="E313" s="58">
        <v>0</v>
      </c>
      <c r="F313" s="58">
        <v>8.3</v>
      </c>
    </row>
    <row r="314" spans="1:6" ht="14.25" hidden="1" thickBot="1" thickTop="1">
      <c r="A314" s="55">
        <v>34933</v>
      </c>
      <c r="B314" s="56">
        <v>1.14</v>
      </c>
      <c r="C314" s="57">
        <v>470</v>
      </c>
      <c r="D314" s="57"/>
      <c r="E314" s="58">
        <v>8</v>
      </c>
      <c r="F314" s="58">
        <v>8.4</v>
      </c>
    </row>
    <row r="315" spans="1:6" ht="14.25" hidden="1" thickBot="1" thickTop="1">
      <c r="A315" s="55">
        <v>34940</v>
      </c>
      <c r="B315" s="56">
        <v>1.18</v>
      </c>
      <c r="C315" s="57">
        <v>250</v>
      </c>
      <c r="D315" s="57"/>
      <c r="E315" s="58">
        <v>5</v>
      </c>
      <c r="F315" s="58">
        <v>8.3</v>
      </c>
    </row>
    <row r="316" spans="1:6" ht="14.25" thickBot="1" thickTop="1">
      <c r="A316" s="55">
        <v>34912</v>
      </c>
      <c r="B316" s="56">
        <f>AVERAGE(B311:B315)</f>
        <v>1.144</v>
      </c>
      <c r="C316" s="57">
        <f>AVERAGE(C311:C315)</f>
        <v>256</v>
      </c>
      <c r="D316" s="57"/>
      <c r="E316" s="58">
        <f>AVERAGE(E311:E315)</f>
        <v>3</v>
      </c>
      <c r="F316" s="58">
        <f>AVERAGE(F311:F315)</f>
        <v>8.36</v>
      </c>
    </row>
    <row r="317" spans="1:6" ht="14.25" hidden="1" thickBot="1" thickTop="1">
      <c r="A317" s="55">
        <v>34947</v>
      </c>
      <c r="B317" s="56">
        <v>1.13</v>
      </c>
      <c r="C317" s="57">
        <v>310</v>
      </c>
      <c r="D317" s="57"/>
      <c r="E317" s="58">
        <v>0</v>
      </c>
      <c r="F317" s="58">
        <v>8.3</v>
      </c>
    </row>
    <row r="318" spans="1:6" ht="14.25" hidden="1" thickBot="1" thickTop="1">
      <c r="A318" s="55">
        <v>34952</v>
      </c>
      <c r="B318" s="56">
        <v>1.15</v>
      </c>
      <c r="C318" s="57">
        <v>180</v>
      </c>
      <c r="D318" s="57"/>
      <c r="E318" s="58">
        <v>3</v>
      </c>
      <c r="F318" s="58">
        <v>8.3</v>
      </c>
    </row>
    <row r="319" spans="1:6" ht="14.25" hidden="1" thickBot="1" thickTop="1">
      <c r="A319" s="55">
        <v>34954</v>
      </c>
      <c r="B319" s="56">
        <v>1.13</v>
      </c>
      <c r="C319" s="57">
        <v>190</v>
      </c>
      <c r="D319" s="57">
        <v>1130</v>
      </c>
      <c r="E319" s="58">
        <v>4</v>
      </c>
      <c r="F319" s="58">
        <v>8.2</v>
      </c>
    </row>
    <row r="320" spans="1:6" ht="14.25" hidden="1" thickBot="1" thickTop="1">
      <c r="A320" s="55">
        <v>34968</v>
      </c>
      <c r="B320" s="56">
        <v>1.05</v>
      </c>
      <c r="C320" s="57">
        <v>120</v>
      </c>
      <c r="D320" s="57"/>
      <c r="E320" s="58">
        <v>5</v>
      </c>
      <c r="F320" s="58">
        <v>8.1</v>
      </c>
    </row>
    <row r="321" spans="1:6" ht="14.25" thickBot="1" thickTop="1">
      <c r="A321" s="55">
        <v>34943</v>
      </c>
      <c r="B321" s="56">
        <f>AVERAGE(B317:B320)</f>
        <v>1.115</v>
      </c>
      <c r="C321" s="57">
        <f>AVERAGE(C317:C320)</f>
        <v>200</v>
      </c>
      <c r="D321" s="57">
        <f>AVERAGE(D317:D320)</f>
        <v>1130</v>
      </c>
      <c r="E321" s="58">
        <f>AVERAGE(E317:E320)</f>
        <v>3</v>
      </c>
      <c r="F321" s="58">
        <f>AVERAGE(F317:F320)</f>
        <v>8.225</v>
      </c>
    </row>
    <row r="322" spans="1:6" ht="14.25" hidden="1" thickBot="1" thickTop="1">
      <c r="A322" s="55">
        <v>34975</v>
      </c>
      <c r="B322" s="56">
        <v>1.04</v>
      </c>
      <c r="C322" s="57">
        <v>170</v>
      </c>
      <c r="D322" s="57"/>
      <c r="E322" s="58">
        <v>4</v>
      </c>
      <c r="F322" s="58">
        <v>8.2</v>
      </c>
    </row>
    <row r="323" spans="1:6" ht="14.25" hidden="1" thickBot="1" thickTop="1">
      <c r="A323" s="55">
        <v>34982</v>
      </c>
      <c r="B323" s="56">
        <v>1.16</v>
      </c>
      <c r="C323" s="57">
        <v>300</v>
      </c>
      <c r="D323" s="57"/>
      <c r="E323" s="58">
        <v>4</v>
      </c>
      <c r="F323" s="58">
        <v>8.3</v>
      </c>
    </row>
    <row r="324" spans="1:6" ht="14.25" hidden="1" thickBot="1" thickTop="1">
      <c r="A324" s="55">
        <v>34989</v>
      </c>
      <c r="B324" s="56">
        <v>1.06</v>
      </c>
      <c r="C324" s="57">
        <v>110</v>
      </c>
      <c r="D324" s="57"/>
      <c r="E324" s="58">
        <v>1</v>
      </c>
      <c r="F324" s="58">
        <v>8</v>
      </c>
    </row>
    <row r="325" spans="1:6" ht="14.25" hidden="1" thickBot="1" thickTop="1">
      <c r="A325" s="55">
        <v>34996</v>
      </c>
      <c r="B325" s="56">
        <v>1.01</v>
      </c>
      <c r="C325" s="57">
        <v>230</v>
      </c>
      <c r="D325" s="57"/>
      <c r="E325" s="58">
        <v>3</v>
      </c>
      <c r="F325" s="58">
        <v>8.2</v>
      </c>
    </row>
    <row r="326" spans="1:6" ht="14.25" hidden="1" thickBot="1" thickTop="1">
      <c r="A326" s="55">
        <v>35003</v>
      </c>
      <c r="B326" s="56">
        <v>1.02</v>
      </c>
      <c r="C326" s="57">
        <v>320</v>
      </c>
      <c r="D326" s="57"/>
      <c r="E326" s="58">
        <v>1</v>
      </c>
      <c r="F326" s="58">
        <v>8.2</v>
      </c>
    </row>
    <row r="327" spans="1:6" ht="14.25" thickBot="1" thickTop="1">
      <c r="A327" s="55">
        <v>34973</v>
      </c>
      <c r="B327" s="56">
        <f>AVERAGE(B322:B326)</f>
        <v>1.0580000000000003</v>
      </c>
      <c r="C327" s="57">
        <f>AVERAGE(C322:C326)</f>
        <v>226</v>
      </c>
      <c r="D327" s="57"/>
      <c r="E327" s="58">
        <f>AVERAGE(E322:E326)</f>
        <v>2.6</v>
      </c>
      <c r="F327" s="58">
        <f>AVERAGE(F322:F326)</f>
        <v>8.180000000000001</v>
      </c>
    </row>
    <row r="328" spans="1:6" ht="14.25" hidden="1" thickBot="1" thickTop="1">
      <c r="A328" s="55">
        <v>35010</v>
      </c>
      <c r="B328" s="56">
        <v>1.05</v>
      </c>
      <c r="C328" s="57">
        <v>250</v>
      </c>
      <c r="D328" s="57"/>
      <c r="E328" s="58">
        <v>3</v>
      </c>
      <c r="F328" s="58">
        <v>8.2</v>
      </c>
    </row>
    <row r="329" spans="1:6" ht="14.25" hidden="1" thickBot="1" thickTop="1">
      <c r="A329" s="55">
        <v>35017</v>
      </c>
      <c r="B329" s="56">
        <v>0.95</v>
      </c>
      <c r="C329" s="57">
        <v>530</v>
      </c>
      <c r="D329" s="57">
        <v>1029</v>
      </c>
      <c r="E329" s="58">
        <v>4</v>
      </c>
      <c r="F329" s="58">
        <v>8.3</v>
      </c>
    </row>
    <row r="330" spans="1:6" ht="14.25" hidden="1" thickBot="1" thickTop="1">
      <c r="A330" s="55">
        <v>35024</v>
      </c>
      <c r="B330" s="56">
        <v>0.97</v>
      </c>
      <c r="C330" s="57">
        <v>420</v>
      </c>
      <c r="D330" s="57"/>
      <c r="E330" s="58">
        <v>8</v>
      </c>
      <c r="F330" s="58">
        <v>8</v>
      </c>
    </row>
    <row r="331" spans="1:6" ht="14.25" hidden="1" thickBot="1" thickTop="1">
      <c r="A331" s="55">
        <v>35031</v>
      </c>
      <c r="B331" s="56">
        <v>1</v>
      </c>
      <c r="C331" s="57">
        <v>210</v>
      </c>
      <c r="D331" s="57"/>
      <c r="E331" s="58">
        <v>1</v>
      </c>
      <c r="F331" s="58">
        <v>8.1</v>
      </c>
    </row>
    <row r="332" spans="1:6" ht="14.25" thickBot="1" thickTop="1">
      <c r="A332" s="55">
        <v>35004</v>
      </c>
      <c r="B332" s="56">
        <f>AVERAGE(B328:B331)</f>
        <v>0.9924999999999999</v>
      </c>
      <c r="C332" s="57">
        <f>AVERAGE(C328:C331)</f>
        <v>352.5</v>
      </c>
      <c r="D332" s="57">
        <f>AVERAGE(D328:D331)</f>
        <v>1029</v>
      </c>
      <c r="E332" s="58">
        <f>AVERAGE(E328:E331)</f>
        <v>4</v>
      </c>
      <c r="F332" s="58">
        <f>AVERAGE(F328:F331)</f>
        <v>8.15</v>
      </c>
    </row>
    <row r="333" spans="1:6" ht="14.25" hidden="1" thickBot="1" thickTop="1">
      <c r="A333" s="55">
        <v>35038</v>
      </c>
      <c r="B333" s="56">
        <v>2.14</v>
      </c>
      <c r="C333" s="57">
        <v>190</v>
      </c>
      <c r="D333" s="57"/>
      <c r="E333" s="58">
        <v>6</v>
      </c>
      <c r="F333" s="58">
        <v>7.8</v>
      </c>
    </row>
    <row r="334" spans="1:6" ht="14.25" hidden="1" thickBot="1" thickTop="1">
      <c r="A334" s="55">
        <v>35045</v>
      </c>
      <c r="B334" s="56">
        <v>0.92</v>
      </c>
      <c r="C334" s="57">
        <v>340</v>
      </c>
      <c r="D334" s="57"/>
      <c r="E334" s="58">
        <v>6</v>
      </c>
      <c r="F334" s="58">
        <v>8.2</v>
      </c>
    </row>
    <row r="335" spans="1:6" ht="14.25" hidden="1" thickBot="1" thickTop="1">
      <c r="A335" s="55">
        <v>35052</v>
      </c>
      <c r="B335" s="56">
        <v>0.91</v>
      </c>
      <c r="C335" s="57">
        <v>350</v>
      </c>
      <c r="D335" s="57"/>
      <c r="E335" s="58">
        <v>3</v>
      </c>
      <c r="F335" s="58">
        <v>8.3</v>
      </c>
    </row>
    <row r="336" spans="1:6" ht="14.25" hidden="1" thickBot="1" thickTop="1">
      <c r="A336" s="55">
        <v>35059</v>
      </c>
      <c r="B336" s="56">
        <v>0.96</v>
      </c>
      <c r="C336" s="57">
        <v>280</v>
      </c>
      <c r="D336" s="57"/>
      <c r="E336" s="58">
        <v>4</v>
      </c>
      <c r="F336" s="58">
        <v>7.9</v>
      </c>
    </row>
    <row r="337" spans="1:6" ht="14.25" thickBot="1" thickTop="1">
      <c r="A337" s="55">
        <v>35034</v>
      </c>
      <c r="B337" s="56">
        <f>AVERAGE(B333:B336)</f>
        <v>1.2325</v>
      </c>
      <c r="C337" s="57">
        <f>AVERAGE(C333:C336)</f>
        <v>290</v>
      </c>
      <c r="D337" s="57"/>
      <c r="E337" s="58">
        <f>AVERAGE(E333:E336)</f>
        <v>4.75</v>
      </c>
      <c r="F337" s="58">
        <f>AVERAGE(F333:F336)</f>
        <v>8.05</v>
      </c>
    </row>
    <row r="338" spans="1:6" ht="14.25" thickBot="1" thickTop="1">
      <c r="A338" s="60" t="s">
        <v>29</v>
      </c>
      <c r="B338" s="61">
        <f>AVERAGE(B273:B337)</f>
        <v>1.2632812500000001</v>
      </c>
      <c r="C338" s="62">
        <f>AVERAGE(C273:C337)</f>
        <v>264.2936507936508</v>
      </c>
      <c r="D338" s="62">
        <f>AVERAGE(D273:D337)</f>
        <v>1152.1333333333334</v>
      </c>
      <c r="E338" s="64">
        <f>AVERAGE(E273:E337)</f>
        <v>3.1619047619047618</v>
      </c>
      <c r="F338" s="64">
        <f>AVERAGE(F273:F337)</f>
        <v>8.238968253968252</v>
      </c>
    </row>
    <row r="339" ht="14.25" thickBot="1" thickTop="1">
      <c r="A339" s="53"/>
    </row>
    <row r="340" spans="1:6" ht="14.25" thickBot="1" thickTop="1">
      <c r="A340" s="50" t="s">
        <v>23</v>
      </c>
      <c r="B340" s="50" t="s">
        <v>24</v>
      </c>
      <c r="C340" s="51" t="s">
        <v>25</v>
      </c>
      <c r="D340" s="51" t="s">
        <v>26</v>
      </c>
      <c r="E340" s="52" t="s">
        <v>17</v>
      </c>
      <c r="F340" s="52" t="s">
        <v>18</v>
      </c>
    </row>
    <row r="341" spans="1:6" ht="14.25" thickBot="1" thickTop="1">
      <c r="A341" s="50"/>
      <c r="B341" s="50" t="s">
        <v>27</v>
      </c>
      <c r="C341" s="51" t="s">
        <v>28</v>
      </c>
      <c r="D341" s="51" t="s">
        <v>27</v>
      </c>
      <c r="E341" s="52" t="s">
        <v>27</v>
      </c>
      <c r="F341" s="52"/>
    </row>
    <row r="342" spans="1:6" ht="14.25" thickBot="1" thickTop="1">
      <c r="A342" s="69">
        <v>35065</v>
      </c>
      <c r="B342" s="70">
        <v>1.02</v>
      </c>
      <c r="C342" s="71">
        <v>404</v>
      </c>
      <c r="D342" s="71"/>
      <c r="E342" s="72">
        <v>4.6</v>
      </c>
      <c r="F342" s="72">
        <v>8.1</v>
      </c>
    </row>
    <row r="343" spans="1:6" ht="14.25" thickBot="1" thickTop="1">
      <c r="A343" s="69">
        <v>35096</v>
      </c>
      <c r="B343" s="70">
        <v>0.96</v>
      </c>
      <c r="C343" s="71">
        <v>288</v>
      </c>
      <c r="D343" s="71"/>
      <c r="E343" s="72">
        <v>4.8</v>
      </c>
      <c r="F343" s="72">
        <v>8.5</v>
      </c>
    </row>
    <row r="344" spans="1:6" ht="14.25" thickBot="1" thickTop="1">
      <c r="A344" s="69">
        <v>35125</v>
      </c>
      <c r="B344" s="70">
        <v>1.52</v>
      </c>
      <c r="C344" s="71">
        <v>533</v>
      </c>
      <c r="D344" s="71"/>
      <c r="E344" s="72">
        <v>8</v>
      </c>
      <c r="F344" s="72">
        <v>8.3</v>
      </c>
    </row>
    <row r="345" spans="1:6" ht="15" customHeight="1" thickBot="1" thickTop="1">
      <c r="A345" s="69">
        <v>35156</v>
      </c>
      <c r="B345" s="70">
        <v>1.13</v>
      </c>
      <c r="C345" s="71">
        <v>304</v>
      </c>
      <c r="D345" s="71"/>
      <c r="E345" s="72">
        <v>3</v>
      </c>
      <c r="F345" s="72">
        <v>8.3</v>
      </c>
    </row>
    <row r="346" spans="1:6" ht="15" customHeight="1" thickBot="1" thickTop="1">
      <c r="A346" s="69">
        <v>35186</v>
      </c>
      <c r="B346" s="70">
        <v>1.61</v>
      </c>
      <c r="C346" s="71">
        <v>343</v>
      </c>
      <c r="D346" s="71">
        <v>1382</v>
      </c>
      <c r="E346" s="72">
        <v>4</v>
      </c>
      <c r="F346" s="72">
        <v>8.2</v>
      </c>
    </row>
    <row r="347" spans="1:6" ht="15" customHeight="1" thickBot="1" thickTop="1">
      <c r="A347" s="69">
        <v>35217</v>
      </c>
      <c r="B347" s="70">
        <v>1.54</v>
      </c>
      <c r="C347" s="71">
        <v>505</v>
      </c>
      <c r="D347" s="71"/>
      <c r="E347" s="72">
        <v>9.25</v>
      </c>
      <c r="F347" s="72">
        <v>8.2</v>
      </c>
    </row>
    <row r="348" spans="1:6" ht="15" customHeight="1" thickBot="1" thickTop="1">
      <c r="A348" s="69">
        <v>35247</v>
      </c>
      <c r="B348" s="70">
        <v>1.318</v>
      </c>
      <c r="C348" s="71">
        <v>352</v>
      </c>
      <c r="D348" s="71"/>
      <c r="E348" s="72">
        <v>2</v>
      </c>
      <c r="F348" s="72">
        <v>8.2</v>
      </c>
    </row>
    <row r="349" spans="1:6" ht="15" customHeight="1" thickBot="1" thickTop="1">
      <c r="A349" s="69">
        <v>35278</v>
      </c>
      <c r="B349" s="70">
        <v>1.588</v>
      </c>
      <c r="C349" s="71">
        <v>505</v>
      </c>
      <c r="D349" s="71"/>
      <c r="E349" s="72">
        <v>4.25</v>
      </c>
      <c r="F349" s="72">
        <v>8.05</v>
      </c>
    </row>
    <row r="350" spans="1:6" ht="14.25" thickBot="1" thickTop="1">
      <c r="A350" s="69">
        <v>35309</v>
      </c>
      <c r="B350" s="70">
        <v>1.74</v>
      </c>
      <c r="C350" s="71">
        <v>384</v>
      </c>
      <c r="D350" s="71"/>
      <c r="E350" s="72">
        <v>4.25</v>
      </c>
      <c r="F350" s="72">
        <v>7.9</v>
      </c>
    </row>
    <row r="351" spans="1:6" ht="14.25" thickBot="1" thickTop="1">
      <c r="A351" s="69">
        <v>35339</v>
      </c>
      <c r="B351" s="70">
        <v>1.31</v>
      </c>
      <c r="C351" s="71">
        <v>384</v>
      </c>
      <c r="D351" s="71"/>
      <c r="E351" s="72">
        <v>2</v>
      </c>
      <c r="F351" s="72">
        <v>8.1</v>
      </c>
    </row>
    <row r="352" spans="1:6" ht="14.25" thickBot="1" thickTop="1">
      <c r="A352" s="69">
        <v>35370</v>
      </c>
      <c r="B352" s="70">
        <v>1.09</v>
      </c>
      <c r="C352" s="71">
        <v>320</v>
      </c>
      <c r="D352" s="71"/>
      <c r="E352" s="72">
        <v>7</v>
      </c>
      <c r="F352" s="72">
        <v>8</v>
      </c>
    </row>
    <row r="353" spans="1:6" ht="14.25" thickBot="1" thickTop="1">
      <c r="A353" s="69">
        <v>35400</v>
      </c>
      <c r="B353" s="70">
        <v>1.06</v>
      </c>
      <c r="C353" s="71">
        <v>290</v>
      </c>
      <c r="D353" s="71"/>
      <c r="E353" s="72">
        <v>1</v>
      </c>
      <c r="F353" s="72">
        <v>8.1</v>
      </c>
    </row>
    <row r="354" spans="1:6" ht="14.25" thickBot="1" thickTop="1">
      <c r="A354" s="73" t="s">
        <v>29</v>
      </c>
      <c r="B354" s="74">
        <f>AVERAGE(B342:B353)</f>
        <v>1.3238333333333334</v>
      </c>
      <c r="C354" s="75">
        <f>AVERAGE(C342:C353)</f>
        <v>384.3333333333333</v>
      </c>
      <c r="D354" s="75">
        <f>AVERAGE(D342:D353)</f>
        <v>1382</v>
      </c>
      <c r="E354" s="63">
        <f>AVERAGE(E342:E353)</f>
        <v>4.5125</v>
      </c>
      <c r="F354" s="63">
        <f>AVERAGE(F342:F353)</f>
        <v>8.1625</v>
      </c>
    </row>
    <row r="355" ht="13.5" thickTop="1"/>
  </sheetData>
  <printOptions horizontalCentered="1"/>
  <pageMargins left="0.5905511811023623" right="0.5905511811023623" top="0.7874015748031497" bottom="0.5905511811023623" header="0.5118110236220472" footer="0.5118110236220472"/>
  <pageSetup horizontalDpi="360" verticalDpi="36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AA41"/>
  <sheetViews>
    <sheetView workbookViewId="0" topLeftCell="A1">
      <selection activeCell="D7337" sqref="D7337"/>
    </sheetView>
  </sheetViews>
  <sheetFormatPr defaultColWidth="12.00390625" defaultRowHeight="12.75"/>
  <cols>
    <col min="1" max="1" width="3.25390625" style="884" customWidth="1"/>
    <col min="2" max="2" width="19.00390625" style="865" customWidth="1"/>
    <col min="3" max="3" width="8.125" style="871" customWidth="1"/>
    <col min="4" max="4" width="8.125" style="865" customWidth="1"/>
    <col min="5" max="5" width="8.125" style="869" customWidth="1"/>
    <col min="6" max="6" width="8.125" style="865" customWidth="1"/>
    <col min="7" max="7" width="8.125" style="869" customWidth="1"/>
    <col min="8" max="8" width="8.125" style="870" customWidth="1"/>
    <col min="9" max="9" width="8.125" style="869" customWidth="1"/>
    <col min="10" max="10" width="8.125" style="870" customWidth="1"/>
    <col min="11" max="11" width="8.125" style="871" customWidth="1"/>
    <col min="12" max="12" width="8.125" style="870" customWidth="1"/>
    <col min="13" max="13" width="8.125" style="871" customWidth="1"/>
    <col min="14" max="14" width="8.125" style="870" customWidth="1"/>
    <col min="15" max="16384" width="7.125" style="865" customWidth="1"/>
  </cols>
  <sheetData>
    <row r="1" spans="1:14" ht="15">
      <c r="A1" s="858"/>
      <c r="B1" s="859"/>
      <c r="C1" s="860"/>
      <c r="D1" s="861"/>
      <c r="E1" s="862"/>
      <c r="F1" s="861"/>
      <c r="G1" s="862"/>
      <c r="H1" s="863"/>
      <c r="I1" s="862"/>
      <c r="J1" s="863"/>
      <c r="K1" s="860"/>
      <c r="L1" s="863"/>
      <c r="M1" s="860"/>
      <c r="N1" s="864"/>
    </row>
    <row r="2" spans="1:14" ht="15">
      <c r="A2" s="866"/>
      <c r="B2" s="867" t="s">
        <v>88</v>
      </c>
      <c r="C2" s="868"/>
      <c r="N2" s="872"/>
    </row>
    <row r="3" spans="1:14" ht="15">
      <c r="A3" s="866"/>
      <c r="B3" s="867" t="s">
        <v>42</v>
      </c>
      <c r="C3" s="873"/>
      <c r="N3" s="872"/>
    </row>
    <row r="4" spans="1:14" ht="15.75" customHeight="1">
      <c r="A4" s="866"/>
      <c r="B4" s="874"/>
      <c r="C4" s="875"/>
      <c r="D4" s="876"/>
      <c r="E4" s="877"/>
      <c r="F4" s="876"/>
      <c r="G4" s="877"/>
      <c r="H4" s="878"/>
      <c r="J4" s="878"/>
      <c r="L4" s="878"/>
      <c r="N4" s="879"/>
    </row>
    <row r="5" spans="1:14" ht="17.25">
      <c r="A5" s="866"/>
      <c r="B5" s="880" t="s">
        <v>43</v>
      </c>
      <c r="C5" s="881"/>
      <c r="N5" s="872"/>
    </row>
    <row r="6" spans="1:14" ht="17.25">
      <c r="A6" s="866"/>
      <c r="B6" s="882"/>
      <c r="C6" s="881"/>
      <c r="N6" s="872"/>
    </row>
    <row r="7" spans="1:14" ht="18">
      <c r="A7" s="866"/>
      <c r="B7" s="883" t="s">
        <v>80</v>
      </c>
      <c r="C7" s="873"/>
      <c r="N7" s="872"/>
    </row>
    <row r="8" spans="1:14" ht="15">
      <c r="A8" s="866"/>
      <c r="B8" s="884"/>
      <c r="C8" s="885"/>
      <c r="N8" s="872"/>
    </row>
    <row r="9" spans="1:14" ht="15">
      <c r="A9" s="866"/>
      <c r="B9" s="874" t="s">
        <v>44</v>
      </c>
      <c r="C9" s="885"/>
      <c r="L9" s="886"/>
      <c r="M9" s="886" t="s">
        <v>93</v>
      </c>
      <c r="N9" s="872"/>
    </row>
    <row r="10" spans="1:27" s="897" customFormat="1" ht="15">
      <c r="A10" s="866"/>
      <c r="B10" s="887" t="s">
        <v>0</v>
      </c>
      <c r="C10" s="888" t="s">
        <v>46</v>
      </c>
      <c r="D10" s="889"/>
      <c r="E10" s="890" t="s">
        <v>47</v>
      </c>
      <c r="F10" s="891"/>
      <c r="G10" s="892" t="s">
        <v>48</v>
      </c>
      <c r="H10" s="893"/>
      <c r="I10" s="894" t="s">
        <v>49</v>
      </c>
      <c r="J10" s="893"/>
      <c r="K10" s="895" t="s">
        <v>50</v>
      </c>
      <c r="L10" s="893"/>
      <c r="M10" s="895" t="s">
        <v>51</v>
      </c>
      <c r="N10" s="896"/>
      <c r="O10" s="865"/>
      <c r="P10" s="865"/>
      <c r="Q10" s="865"/>
      <c r="R10" s="865"/>
      <c r="S10" s="865"/>
      <c r="T10" s="865"/>
      <c r="U10" s="865"/>
      <c r="V10" s="865"/>
      <c r="W10" s="865"/>
      <c r="X10" s="865"/>
      <c r="Y10" s="865"/>
      <c r="Z10" s="865"/>
      <c r="AA10" s="865"/>
    </row>
    <row r="11" spans="1:27" s="897" customFormat="1" ht="18">
      <c r="A11" s="866"/>
      <c r="B11" s="898" t="s">
        <v>52</v>
      </c>
      <c r="C11" s="899" t="s">
        <v>13</v>
      </c>
      <c r="D11" s="900" t="s">
        <v>81</v>
      </c>
      <c r="E11" s="899" t="s">
        <v>13</v>
      </c>
      <c r="F11" s="900" t="s">
        <v>81</v>
      </c>
      <c r="G11" s="899" t="s">
        <v>13</v>
      </c>
      <c r="H11" s="900" t="s">
        <v>81</v>
      </c>
      <c r="I11" s="899" t="s">
        <v>13</v>
      </c>
      <c r="J11" s="900" t="s">
        <v>81</v>
      </c>
      <c r="K11" s="899" t="s">
        <v>13</v>
      </c>
      <c r="L11" s="900" t="s">
        <v>81</v>
      </c>
      <c r="M11" s="899" t="s">
        <v>13</v>
      </c>
      <c r="N11" s="901" t="s">
        <v>81</v>
      </c>
      <c r="O11" s="865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</row>
    <row r="12" spans="1:27" s="906" customFormat="1" ht="15" customHeight="1">
      <c r="A12" s="866"/>
      <c r="B12" s="902" t="s">
        <v>55</v>
      </c>
      <c r="C12" s="903" t="s">
        <v>56</v>
      </c>
      <c r="D12" s="904" t="s">
        <v>57</v>
      </c>
      <c r="E12" s="903" t="s">
        <v>56</v>
      </c>
      <c r="F12" s="904" t="s">
        <v>57</v>
      </c>
      <c r="G12" s="903" t="s">
        <v>56</v>
      </c>
      <c r="H12" s="904" t="s">
        <v>57</v>
      </c>
      <c r="I12" s="903" t="s">
        <v>56</v>
      </c>
      <c r="J12" s="904" t="s">
        <v>57</v>
      </c>
      <c r="K12" s="903" t="s">
        <v>56</v>
      </c>
      <c r="L12" s="904" t="s">
        <v>57</v>
      </c>
      <c r="M12" s="903" t="s">
        <v>56</v>
      </c>
      <c r="N12" s="905" t="s">
        <v>57</v>
      </c>
      <c r="O12" s="884"/>
      <c r="P12" s="884"/>
      <c r="Q12" s="884"/>
      <c r="R12" s="884"/>
      <c r="S12" s="884"/>
      <c r="T12" s="884"/>
      <c r="U12" s="884"/>
      <c r="V12" s="884"/>
      <c r="W12" s="884"/>
      <c r="X12" s="884"/>
      <c r="Y12" s="884"/>
      <c r="Z12" s="884"/>
      <c r="AA12" s="884"/>
    </row>
    <row r="13" spans="1:27" s="897" customFormat="1" ht="15">
      <c r="A13" s="866"/>
      <c r="B13" s="907"/>
      <c r="C13" s="908">
        <v>1.062</v>
      </c>
      <c r="D13" s="909">
        <v>320</v>
      </c>
      <c r="E13" s="908">
        <v>1.111</v>
      </c>
      <c r="F13" s="909">
        <v>270</v>
      </c>
      <c r="G13" s="908">
        <v>1.215</v>
      </c>
      <c r="H13" s="909">
        <v>220</v>
      </c>
      <c r="I13" s="908">
        <v>0.991</v>
      </c>
      <c r="J13" s="909">
        <v>480</v>
      </c>
      <c r="K13" s="908">
        <v>1.23</v>
      </c>
      <c r="L13" s="909">
        <v>230</v>
      </c>
      <c r="M13" s="908">
        <v>1.11</v>
      </c>
      <c r="N13" s="910">
        <v>280</v>
      </c>
      <c r="O13" s="865"/>
      <c r="P13" s="865"/>
      <c r="Q13" s="865"/>
      <c r="R13" s="865"/>
      <c r="S13" s="865"/>
      <c r="T13" s="865"/>
      <c r="U13" s="865"/>
      <c r="V13" s="865"/>
      <c r="W13" s="865"/>
      <c r="X13" s="865"/>
      <c r="Y13" s="865"/>
      <c r="Z13" s="865"/>
      <c r="AA13" s="865"/>
    </row>
    <row r="14" spans="1:27" s="897" customFormat="1" ht="15">
      <c r="A14" s="866"/>
      <c r="B14" s="907"/>
      <c r="C14" s="908">
        <v>1.163</v>
      </c>
      <c r="D14" s="909">
        <v>310</v>
      </c>
      <c r="E14" s="908">
        <v>1.04</v>
      </c>
      <c r="F14" s="909">
        <v>240</v>
      </c>
      <c r="G14" s="908">
        <v>0.973</v>
      </c>
      <c r="H14" s="909">
        <v>250</v>
      </c>
      <c r="I14" s="908">
        <v>0.941</v>
      </c>
      <c r="J14" s="909">
        <v>220</v>
      </c>
      <c r="K14" s="908">
        <v>1.13</v>
      </c>
      <c r="L14" s="909">
        <v>220</v>
      </c>
      <c r="M14" s="908">
        <v>1</v>
      </c>
      <c r="N14" s="910">
        <v>270</v>
      </c>
      <c r="O14" s="865"/>
      <c r="P14" s="865"/>
      <c r="Q14" s="865"/>
      <c r="R14" s="865"/>
      <c r="S14" s="865"/>
      <c r="T14" s="865"/>
      <c r="U14" s="865"/>
      <c r="V14" s="865"/>
      <c r="W14" s="865"/>
      <c r="X14" s="865"/>
      <c r="Y14" s="865"/>
      <c r="Z14" s="865"/>
      <c r="AA14" s="865"/>
    </row>
    <row r="15" spans="1:27" s="897" customFormat="1" ht="15">
      <c r="A15" s="866"/>
      <c r="B15" s="907"/>
      <c r="C15" s="908">
        <v>0.316</v>
      </c>
      <c r="D15" s="909">
        <v>270</v>
      </c>
      <c r="E15" s="908">
        <v>1.17</v>
      </c>
      <c r="F15" s="909">
        <v>200</v>
      </c>
      <c r="G15" s="908">
        <v>1.01</v>
      </c>
      <c r="H15" s="909">
        <v>230</v>
      </c>
      <c r="I15" s="908">
        <v>1.033</v>
      </c>
      <c r="J15" s="909">
        <v>240</v>
      </c>
      <c r="K15" s="908">
        <v>1.21</v>
      </c>
      <c r="L15" s="909">
        <v>210</v>
      </c>
      <c r="M15" s="908">
        <v>0.989</v>
      </c>
      <c r="N15" s="910">
        <v>210</v>
      </c>
      <c r="O15" s="865"/>
      <c r="P15" s="865"/>
      <c r="Q15" s="865"/>
      <c r="R15" s="865"/>
      <c r="S15" s="865"/>
      <c r="T15" s="865"/>
      <c r="U15" s="865"/>
      <c r="V15" s="865"/>
      <c r="W15" s="865"/>
      <c r="X15" s="865"/>
      <c r="Y15" s="865"/>
      <c r="Z15" s="865"/>
      <c r="AA15" s="865"/>
    </row>
    <row r="16" spans="1:27" s="897" customFormat="1" ht="15">
      <c r="A16" s="866"/>
      <c r="B16" s="907"/>
      <c r="C16" s="908">
        <v>1.147</v>
      </c>
      <c r="D16" s="909">
        <v>220</v>
      </c>
      <c r="E16" s="908">
        <v>1.22</v>
      </c>
      <c r="F16" s="909">
        <v>230</v>
      </c>
      <c r="G16" s="908">
        <v>1.05</v>
      </c>
      <c r="H16" s="909">
        <v>270</v>
      </c>
      <c r="I16" s="908">
        <v>1.08</v>
      </c>
      <c r="J16" s="909">
        <v>400</v>
      </c>
      <c r="K16" s="908">
        <v>1.03</v>
      </c>
      <c r="L16" s="909">
        <v>280</v>
      </c>
      <c r="M16" s="908">
        <v>1.09</v>
      </c>
      <c r="N16" s="910">
        <v>420</v>
      </c>
      <c r="O16" s="865"/>
      <c r="P16" s="865"/>
      <c r="Q16" s="865"/>
      <c r="R16" s="865"/>
      <c r="S16" s="865"/>
      <c r="T16" s="865"/>
      <c r="U16" s="865"/>
      <c r="V16" s="865"/>
      <c r="W16" s="865"/>
      <c r="X16" s="865"/>
      <c r="Y16" s="865"/>
      <c r="Z16" s="865"/>
      <c r="AA16" s="865"/>
    </row>
    <row r="17" spans="1:27" s="897" customFormat="1" ht="15.75" thickBot="1">
      <c r="A17" s="866"/>
      <c r="B17" s="907"/>
      <c r="C17" s="908">
        <v>3.211</v>
      </c>
      <c r="D17" s="909">
        <v>1000</v>
      </c>
      <c r="E17" s="908"/>
      <c r="F17" s="909"/>
      <c r="G17" s="908"/>
      <c r="H17" s="909"/>
      <c r="I17" s="908">
        <v>0.982</v>
      </c>
      <c r="J17" s="909">
        <v>390</v>
      </c>
      <c r="K17" s="908"/>
      <c r="L17" s="909"/>
      <c r="M17" s="908"/>
      <c r="N17" s="910"/>
      <c r="O17" s="865"/>
      <c r="P17" s="865"/>
      <c r="Q17" s="865"/>
      <c r="R17" s="865"/>
      <c r="S17" s="865"/>
      <c r="T17" s="865"/>
      <c r="U17" s="865"/>
      <c r="V17" s="865"/>
      <c r="W17" s="865"/>
      <c r="X17" s="865"/>
      <c r="Y17" s="865"/>
      <c r="Z17" s="865"/>
      <c r="AA17" s="865"/>
    </row>
    <row r="18" spans="1:27" s="897" customFormat="1" ht="16.5" thickBot="1" thickTop="1">
      <c r="A18" s="866"/>
      <c r="B18" s="911" t="s">
        <v>58</v>
      </c>
      <c r="C18" s="912">
        <v>0.01</v>
      </c>
      <c r="D18" s="913">
        <v>20</v>
      </c>
      <c r="E18" s="912">
        <v>0.01</v>
      </c>
      <c r="F18" s="913">
        <v>20</v>
      </c>
      <c r="G18" s="912">
        <v>0.01</v>
      </c>
      <c r="H18" s="913">
        <v>20</v>
      </c>
      <c r="I18" s="912">
        <v>0.01</v>
      </c>
      <c r="J18" s="913">
        <v>20</v>
      </c>
      <c r="K18" s="912">
        <v>0.01</v>
      </c>
      <c r="L18" s="913">
        <v>20</v>
      </c>
      <c r="M18" s="912">
        <v>0.01</v>
      </c>
      <c r="N18" s="914">
        <v>20</v>
      </c>
      <c r="O18" s="865"/>
      <c r="P18" s="865"/>
      <c r="Q18" s="865"/>
      <c r="R18" s="865"/>
      <c r="S18" s="865"/>
      <c r="T18" s="865"/>
      <c r="U18" s="865"/>
      <c r="V18" s="865"/>
      <c r="W18" s="865"/>
      <c r="X18" s="865"/>
      <c r="Y18" s="865"/>
      <c r="Z18" s="865"/>
      <c r="AA18" s="865"/>
    </row>
    <row r="19" spans="1:27" s="897" customFormat="1" ht="16.5" hidden="1" thickBot="1" thickTop="1">
      <c r="A19" s="866"/>
      <c r="B19" s="915" t="s">
        <v>59</v>
      </c>
      <c r="C19" s="916"/>
      <c r="D19" s="917">
        <v>110</v>
      </c>
      <c r="E19" s="916"/>
      <c r="F19" s="917">
        <v>110</v>
      </c>
      <c r="G19" s="916"/>
      <c r="H19" s="917">
        <v>110</v>
      </c>
      <c r="I19" s="916"/>
      <c r="J19" s="917">
        <v>110</v>
      </c>
      <c r="K19" s="916"/>
      <c r="L19" s="917">
        <v>110</v>
      </c>
      <c r="M19" s="916"/>
      <c r="N19" s="918">
        <v>110</v>
      </c>
      <c r="O19" s="865"/>
      <c r="P19" s="865"/>
      <c r="Q19" s="865"/>
      <c r="R19" s="865"/>
      <c r="S19" s="865"/>
      <c r="T19" s="865"/>
      <c r="U19" s="865"/>
      <c r="V19" s="865"/>
      <c r="W19" s="865"/>
      <c r="X19" s="865"/>
      <c r="Y19" s="865"/>
      <c r="Z19" s="865"/>
      <c r="AA19" s="865"/>
    </row>
    <row r="20" spans="1:27" s="897" customFormat="1" ht="16.5" hidden="1" thickBot="1" thickTop="1">
      <c r="A20" s="866"/>
      <c r="B20" s="919" t="s">
        <v>60</v>
      </c>
      <c r="C20" s="916"/>
      <c r="D20" s="917">
        <v>370</v>
      </c>
      <c r="E20" s="916"/>
      <c r="F20" s="917">
        <v>370</v>
      </c>
      <c r="G20" s="916"/>
      <c r="H20" s="917">
        <v>370</v>
      </c>
      <c r="I20" s="916"/>
      <c r="J20" s="917">
        <v>370</v>
      </c>
      <c r="K20" s="916"/>
      <c r="L20" s="917">
        <v>370</v>
      </c>
      <c r="M20" s="916"/>
      <c r="N20" s="918">
        <v>370</v>
      </c>
      <c r="O20" s="865"/>
      <c r="P20" s="865"/>
      <c r="Q20" s="865"/>
      <c r="R20" s="865"/>
      <c r="S20" s="865"/>
      <c r="T20" s="865"/>
      <c r="U20" s="865"/>
      <c r="V20" s="865"/>
      <c r="W20" s="865"/>
      <c r="X20" s="865"/>
      <c r="Y20" s="865"/>
      <c r="Z20" s="865"/>
      <c r="AA20" s="865"/>
    </row>
    <row r="21" spans="1:27" s="897" customFormat="1" ht="16.5" hidden="1" thickBot="1" thickTop="1">
      <c r="A21" s="866"/>
      <c r="B21" s="920" t="s">
        <v>61</v>
      </c>
      <c r="C21" s="921"/>
      <c r="D21" s="922">
        <v>370</v>
      </c>
      <c r="E21" s="921"/>
      <c r="F21" s="922">
        <v>370</v>
      </c>
      <c r="G21" s="921"/>
      <c r="H21" s="922">
        <v>370</v>
      </c>
      <c r="I21" s="921"/>
      <c r="J21" s="922">
        <v>370</v>
      </c>
      <c r="K21" s="921"/>
      <c r="L21" s="922">
        <v>370</v>
      </c>
      <c r="M21" s="921"/>
      <c r="N21" s="923">
        <v>370</v>
      </c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5"/>
      <c r="AA21" s="865"/>
    </row>
    <row r="22" spans="1:27" s="897" customFormat="1" ht="15.75" thickTop="1">
      <c r="A22" s="866"/>
      <c r="B22" s="924" t="s">
        <v>40</v>
      </c>
      <c r="C22" s="925">
        <f aca="true" t="shared" si="0" ref="C22:N22">AVERAGEA(C13:C17)</f>
        <v>1.3798</v>
      </c>
      <c r="D22" s="926">
        <f t="shared" si="0"/>
        <v>424</v>
      </c>
      <c r="E22" s="925">
        <f t="shared" si="0"/>
        <v>1.1352499999999999</v>
      </c>
      <c r="F22" s="926">
        <f t="shared" si="0"/>
        <v>235</v>
      </c>
      <c r="G22" s="925">
        <f t="shared" si="0"/>
        <v>1.062</v>
      </c>
      <c r="H22" s="926">
        <f t="shared" si="0"/>
        <v>242.5</v>
      </c>
      <c r="I22" s="925">
        <f t="shared" si="0"/>
        <v>1.0054</v>
      </c>
      <c r="J22" s="926">
        <f t="shared" si="0"/>
        <v>346</v>
      </c>
      <c r="K22" s="925">
        <f t="shared" si="0"/>
        <v>1.15</v>
      </c>
      <c r="L22" s="926">
        <f t="shared" si="0"/>
        <v>235</v>
      </c>
      <c r="M22" s="925">
        <f t="shared" si="0"/>
        <v>1.04725</v>
      </c>
      <c r="N22" s="927">
        <f t="shared" si="0"/>
        <v>295</v>
      </c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</row>
    <row r="23" spans="1:27" s="897" customFormat="1" ht="15">
      <c r="A23" s="866"/>
      <c r="B23" s="907" t="s">
        <v>63</v>
      </c>
      <c r="C23" s="928">
        <f aca="true" t="shared" si="1" ref="C23:N23">MINA(C13:C17)</f>
        <v>0.316</v>
      </c>
      <c r="D23" s="929">
        <f t="shared" si="1"/>
        <v>220</v>
      </c>
      <c r="E23" s="928">
        <f t="shared" si="1"/>
        <v>1.04</v>
      </c>
      <c r="F23" s="929">
        <f t="shared" si="1"/>
        <v>200</v>
      </c>
      <c r="G23" s="928">
        <f t="shared" si="1"/>
        <v>0.973</v>
      </c>
      <c r="H23" s="929">
        <f t="shared" si="1"/>
        <v>220</v>
      </c>
      <c r="I23" s="928">
        <f t="shared" si="1"/>
        <v>0.941</v>
      </c>
      <c r="J23" s="929">
        <f t="shared" si="1"/>
        <v>220</v>
      </c>
      <c r="K23" s="928">
        <f t="shared" si="1"/>
        <v>1.03</v>
      </c>
      <c r="L23" s="929">
        <f t="shared" si="1"/>
        <v>210</v>
      </c>
      <c r="M23" s="928">
        <f t="shared" si="1"/>
        <v>0.989</v>
      </c>
      <c r="N23" s="930">
        <f t="shared" si="1"/>
        <v>210</v>
      </c>
      <c r="O23" s="865"/>
      <c r="P23" s="865"/>
      <c r="Q23" s="865"/>
      <c r="R23" s="865"/>
      <c r="S23" s="865"/>
      <c r="T23" s="865"/>
      <c r="U23" s="865"/>
      <c r="V23" s="865"/>
      <c r="W23" s="865"/>
      <c r="X23" s="865"/>
      <c r="Y23" s="865"/>
      <c r="Z23" s="865"/>
      <c r="AA23" s="865"/>
    </row>
    <row r="24" spans="1:27" s="897" customFormat="1" ht="15">
      <c r="A24" s="866"/>
      <c r="B24" s="902" t="s">
        <v>64</v>
      </c>
      <c r="C24" s="931">
        <f aca="true" t="shared" si="2" ref="C24:N24">MAXA(C13:C17)</f>
        <v>3.211</v>
      </c>
      <c r="D24" s="932">
        <f t="shared" si="2"/>
        <v>1000</v>
      </c>
      <c r="E24" s="931">
        <f t="shared" si="2"/>
        <v>1.22</v>
      </c>
      <c r="F24" s="932">
        <f t="shared" si="2"/>
        <v>270</v>
      </c>
      <c r="G24" s="931">
        <f t="shared" si="2"/>
        <v>1.215</v>
      </c>
      <c r="H24" s="932">
        <f t="shared" si="2"/>
        <v>270</v>
      </c>
      <c r="I24" s="931">
        <f t="shared" si="2"/>
        <v>1.08</v>
      </c>
      <c r="J24" s="932">
        <f t="shared" si="2"/>
        <v>480</v>
      </c>
      <c r="K24" s="931">
        <f t="shared" si="2"/>
        <v>1.23</v>
      </c>
      <c r="L24" s="932">
        <f t="shared" si="2"/>
        <v>280</v>
      </c>
      <c r="M24" s="931">
        <f t="shared" si="2"/>
        <v>1.11</v>
      </c>
      <c r="N24" s="933">
        <f t="shared" si="2"/>
        <v>420</v>
      </c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</row>
    <row r="25" spans="1:27" s="897" customFormat="1" ht="15" customHeight="1">
      <c r="A25" s="866"/>
      <c r="B25" s="934"/>
      <c r="C25" s="871"/>
      <c r="D25" s="865"/>
      <c r="E25" s="869"/>
      <c r="F25" s="865"/>
      <c r="G25" s="869"/>
      <c r="H25" s="870"/>
      <c r="I25" s="869"/>
      <c r="J25" s="870"/>
      <c r="K25" s="871"/>
      <c r="L25" s="870"/>
      <c r="M25" s="871"/>
      <c r="N25" s="872"/>
      <c r="O25" s="865"/>
      <c r="P25" s="865"/>
      <c r="Q25" s="865"/>
      <c r="R25" s="865"/>
      <c r="S25" s="865"/>
      <c r="T25" s="865"/>
      <c r="U25" s="865"/>
      <c r="V25" s="865"/>
      <c r="W25" s="865"/>
      <c r="X25" s="865"/>
      <c r="Y25" s="865"/>
      <c r="Z25" s="865"/>
      <c r="AA25" s="865"/>
    </row>
    <row r="26" spans="1:27" s="897" customFormat="1" ht="15">
      <c r="A26" s="866"/>
      <c r="B26" s="887" t="s">
        <v>0</v>
      </c>
      <c r="C26" s="892" t="s">
        <v>65</v>
      </c>
      <c r="D26" s="935"/>
      <c r="E26" s="890" t="s">
        <v>66</v>
      </c>
      <c r="F26" s="891"/>
      <c r="G26" s="892" t="s">
        <v>67</v>
      </c>
      <c r="H26" s="936"/>
      <c r="I26" s="895" t="s">
        <v>68</v>
      </c>
      <c r="J26" s="936"/>
      <c r="K26" s="894" t="s">
        <v>69</v>
      </c>
      <c r="L26" s="936"/>
      <c r="M26" s="894" t="s">
        <v>70</v>
      </c>
      <c r="N26" s="937"/>
      <c r="O26" s="865"/>
      <c r="P26" s="865"/>
      <c r="Q26" s="865"/>
      <c r="R26" s="865"/>
      <c r="S26" s="865"/>
      <c r="T26" s="865"/>
      <c r="U26" s="865"/>
      <c r="V26" s="865"/>
      <c r="W26" s="865"/>
      <c r="X26" s="865"/>
      <c r="Y26" s="865"/>
      <c r="Z26" s="865"/>
      <c r="AA26" s="865"/>
    </row>
    <row r="27" spans="1:27" s="897" customFormat="1" ht="18">
      <c r="A27" s="866"/>
      <c r="B27" s="898" t="s">
        <v>52</v>
      </c>
      <c r="C27" s="899" t="s">
        <v>13</v>
      </c>
      <c r="D27" s="900" t="s">
        <v>81</v>
      </c>
      <c r="E27" s="899" t="s">
        <v>13</v>
      </c>
      <c r="F27" s="900" t="s">
        <v>81</v>
      </c>
      <c r="G27" s="899" t="s">
        <v>13</v>
      </c>
      <c r="H27" s="900" t="s">
        <v>81</v>
      </c>
      <c r="I27" s="899" t="s">
        <v>13</v>
      </c>
      <c r="J27" s="900" t="s">
        <v>81</v>
      </c>
      <c r="K27" s="899" t="s">
        <v>13</v>
      </c>
      <c r="L27" s="900" t="s">
        <v>81</v>
      </c>
      <c r="M27" s="899" t="s">
        <v>13</v>
      </c>
      <c r="N27" s="901" t="s">
        <v>81</v>
      </c>
      <c r="O27" s="865"/>
      <c r="P27" s="865"/>
      <c r="Q27" s="865"/>
      <c r="R27" s="865"/>
      <c r="S27" s="865"/>
      <c r="T27" s="865"/>
      <c r="U27" s="865"/>
      <c r="V27" s="865"/>
      <c r="W27" s="865"/>
      <c r="X27" s="865"/>
      <c r="Y27" s="865"/>
      <c r="Z27" s="865"/>
      <c r="AA27" s="865"/>
    </row>
    <row r="28" spans="1:27" s="906" customFormat="1" ht="15" customHeight="1">
      <c r="A28" s="866"/>
      <c r="B28" s="902" t="s">
        <v>55</v>
      </c>
      <c r="C28" s="903" t="s">
        <v>56</v>
      </c>
      <c r="D28" s="904" t="s">
        <v>57</v>
      </c>
      <c r="E28" s="903" t="s">
        <v>56</v>
      </c>
      <c r="F28" s="904" t="s">
        <v>57</v>
      </c>
      <c r="G28" s="903" t="s">
        <v>56</v>
      </c>
      <c r="H28" s="904" t="s">
        <v>57</v>
      </c>
      <c r="I28" s="903" t="s">
        <v>56</v>
      </c>
      <c r="J28" s="904" t="s">
        <v>57</v>
      </c>
      <c r="K28" s="903" t="s">
        <v>56</v>
      </c>
      <c r="L28" s="904" t="s">
        <v>57</v>
      </c>
      <c r="M28" s="903" t="s">
        <v>56</v>
      </c>
      <c r="N28" s="938" t="s">
        <v>57</v>
      </c>
      <c r="O28" s="884"/>
      <c r="P28" s="884"/>
      <c r="Q28" s="884"/>
      <c r="R28" s="884"/>
      <c r="S28" s="884"/>
      <c r="T28" s="884"/>
      <c r="U28" s="884"/>
      <c r="V28" s="884"/>
      <c r="W28" s="884"/>
      <c r="X28" s="884"/>
      <c r="Y28" s="884"/>
      <c r="Z28" s="884"/>
      <c r="AA28" s="884"/>
    </row>
    <row r="29" spans="1:27" s="897" customFormat="1" ht="15">
      <c r="A29" s="866"/>
      <c r="B29" s="907"/>
      <c r="C29" s="908">
        <v>1.02</v>
      </c>
      <c r="D29" s="909">
        <v>250</v>
      </c>
      <c r="E29" s="684">
        <v>1.06</v>
      </c>
      <c r="F29" s="685">
        <v>230</v>
      </c>
      <c r="G29" s="908">
        <v>1.08</v>
      </c>
      <c r="H29" s="909">
        <v>470</v>
      </c>
      <c r="I29" s="908">
        <v>1</v>
      </c>
      <c r="J29" s="909">
        <v>290</v>
      </c>
      <c r="K29" s="908">
        <v>1.04</v>
      </c>
      <c r="L29" s="909">
        <v>260</v>
      </c>
      <c r="M29" s="908">
        <v>1</v>
      </c>
      <c r="N29" s="939">
        <v>80</v>
      </c>
      <c r="O29" s="865"/>
      <c r="P29" s="865"/>
      <c r="Q29" s="865"/>
      <c r="R29" s="865"/>
      <c r="S29" s="865"/>
      <c r="T29" s="865"/>
      <c r="U29" s="865"/>
      <c r="V29" s="865"/>
      <c r="W29" s="865"/>
      <c r="X29" s="865"/>
      <c r="Y29" s="865"/>
      <c r="Z29" s="865"/>
      <c r="AA29" s="865"/>
    </row>
    <row r="30" spans="1:27" s="897" customFormat="1" ht="15">
      <c r="A30" s="866"/>
      <c r="B30" s="907"/>
      <c r="C30" s="908">
        <v>1.06</v>
      </c>
      <c r="D30" s="909">
        <v>220</v>
      </c>
      <c r="E30" s="908">
        <v>1.48</v>
      </c>
      <c r="F30" s="909">
        <v>260</v>
      </c>
      <c r="G30" s="908">
        <v>1.13</v>
      </c>
      <c r="H30" s="909">
        <v>220</v>
      </c>
      <c r="I30" s="908">
        <v>1.08</v>
      </c>
      <c r="J30" s="909">
        <v>300</v>
      </c>
      <c r="K30" s="908">
        <v>0.994</v>
      </c>
      <c r="L30" s="909">
        <v>220</v>
      </c>
      <c r="M30" s="908">
        <v>1.12</v>
      </c>
      <c r="N30" s="939">
        <v>240</v>
      </c>
      <c r="O30" s="865"/>
      <c r="P30" s="865"/>
      <c r="Q30" s="865"/>
      <c r="R30" s="865"/>
      <c r="S30" s="865"/>
      <c r="T30" s="865"/>
      <c r="U30" s="865"/>
      <c r="V30" s="865"/>
      <c r="W30" s="865"/>
      <c r="X30" s="865"/>
      <c r="Y30" s="865"/>
      <c r="Z30" s="865"/>
      <c r="AA30" s="865"/>
    </row>
    <row r="31" spans="1:27" s="897" customFormat="1" ht="15">
      <c r="A31" s="866"/>
      <c r="B31" s="907"/>
      <c r="C31" s="908">
        <v>1.05</v>
      </c>
      <c r="D31" s="909">
        <v>260</v>
      </c>
      <c r="E31" s="908">
        <v>1.03</v>
      </c>
      <c r="F31" s="909">
        <v>230</v>
      </c>
      <c r="G31" s="908">
        <v>1.18</v>
      </c>
      <c r="H31" s="909">
        <v>260</v>
      </c>
      <c r="I31" s="908">
        <v>1</v>
      </c>
      <c r="J31" s="909">
        <v>220</v>
      </c>
      <c r="K31" s="908">
        <v>0.928</v>
      </c>
      <c r="L31" s="909">
        <v>190</v>
      </c>
      <c r="M31" s="908">
        <v>0.972</v>
      </c>
      <c r="N31" s="939">
        <v>160</v>
      </c>
      <c r="O31" s="865"/>
      <c r="P31" s="865"/>
      <c r="Q31" s="865"/>
      <c r="R31" s="865"/>
      <c r="S31" s="865"/>
      <c r="T31" s="865"/>
      <c r="U31" s="865"/>
      <c r="V31" s="865"/>
      <c r="W31" s="865"/>
      <c r="X31" s="865"/>
      <c r="Y31" s="865"/>
      <c r="Z31" s="865"/>
      <c r="AA31" s="865"/>
    </row>
    <row r="32" spans="1:27" s="897" customFormat="1" ht="15">
      <c r="A32" s="866"/>
      <c r="B32" s="907"/>
      <c r="C32" s="908">
        <v>1.17</v>
      </c>
      <c r="D32" s="909">
        <v>250</v>
      </c>
      <c r="E32" s="908">
        <v>1.2</v>
      </c>
      <c r="F32" s="909">
        <v>350</v>
      </c>
      <c r="G32" s="908">
        <v>1.13</v>
      </c>
      <c r="H32" s="909">
        <v>370</v>
      </c>
      <c r="I32" s="908">
        <v>1.03</v>
      </c>
      <c r="J32" s="909">
        <v>270</v>
      </c>
      <c r="K32" s="908">
        <v>0.986</v>
      </c>
      <c r="L32" s="909">
        <v>560</v>
      </c>
      <c r="M32" s="908">
        <v>1.05</v>
      </c>
      <c r="N32" s="939">
        <v>230</v>
      </c>
      <c r="O32" s="865"/>
      <c r="P32" s="865"/>
      <c r="Q32" s="865"/>
      <c r="R32" s="865"/>
      <c r="S32" s="865"/>
      <c r="T32" s="865"/>
      <c r="U32" s="865"/>
      <c r="V32" s="865"/>
      <c r="W32" s="865"/>
      <c r="X32" s="865"/>
      <c r="Y32" s="865"/>
      <c r="Z32" s="865"/>
      <c r="AA32" s="865"/>
    </row>
    <row r="33" spans="1:27" s="897" customFormat="1" ht="15.75" thickBot="1">
      <c r="A33" s="866"/>
      <c r="B33" s="907"/>
      <c r="C33" s="908">
        <v>1.06</v>
      </c>
      <c r="D33" s="909">
        <v>290</v>
      </c>
      <c r="E33" s="908"/>
      <c r="F33" s="909"/>
      <c r="G33" s="908">
        <v>0.948</v>
      </c>
      <c r="H33" s="909">
        <v>230</v>
      </c>
      <c r="I33" s="908"/>
      <c r="J33" s="909"/>
      <c r="K33" s="908"/>
      <c r="L33" s="909"/>
      <c r="M33" s="908">
        <v>1.57</v>
      </c>
      <c r="N33" s="939">
        <v>410</v>
      </c>
      <c r="O33" s="865"/>
      <c r="P33" s="865"/>
      <c r="Q33" s="865"/>
      <c r="R33" s="865"/>
      <c r="S33" s="865"/>
      <c r="T33" s="865"/>
      <c r="U33" s="865"/>
      <c r="V33" s="865"/>
      <c r="W33" s="865"/>
      <c r="X33" s="865"/>
      <c r="Y33" s="865"/>
      <c r="Z33" s="865"/>
      <c r="AA33" s="865"/>
    </row>
    <row r="34" spans="1:27" s="897" customFormat="1" ht="16.5" thickBot="1" thickTop="1">
      <c r="A34" s="866"/>
      <c r="B34" s="911" t="s">
        <v>58</v>
      </c>
      <c r="C34" s="912">
        <v>0.01</v>
      </c>
      <c r="D34" s="913">
        <v>20</v>
      </c>
      <c r="E34" s="912">
        <v>0.01</v>
      </c>
      <c r="F34" s="913">
        <v>20</v>
      </c>
      <c r="G34" s="912">
        <v>0.01</v>
      </c>
      <c r="H34" s="913">
        <v>20</v>
      </c>
      <c r="I34" s="912">
        <v>0.01</v>
      </c>
      <c r="J34" s="913">
        <v>20</v>
      </c>
      <c r="K34" s="912">
        <v>0.01</v>
      </c>
      <c r="L34" s="913">
        <v>20</v>
      </c>
      <c r="M34" s="912">
        <v>0.01</v>
      </c>
      <c r="N34" s="940">
        <v>20</v>
      </c>
      <c r="O34" s="865"/>
      <c r="P34" s="865"/>
      <c r="Q34" s="865"/>
      <c r="R34" s="865"/>
      <c r="S34" s="865"/>
      <c r="T34" s="865"/>
      <c r="U34" s="865"/>
      <c r="V34" s="865"/>
      <c r="W34" s="865"/>
      <c r="X34" s="865"/>
      <c r="Y34" s="865"/>
      <c r="Z34" s="865"/>
      <c r="AA34" s="865"/>
    </row>
    <row r="35" spans="1:27" s="897" customFormat="1" ht="16.5" hidden="1" thickBot="1" thickTop="1">
      <c r="A35" s="866"/>
      <c r="B35" s="941" t="s">
        <v>59</v>
      </c>
      <c r="C35" s="916"/>
      <c r="D35" s="917">
        <v>110</v>
      </c>
      <c r="E35" s="916"/>
      <c r="F35" s="917">
        <v>110</v>
      </c>
      <c r="G35" s="916"/>
      <c r="H35" s="917">
        <v>110</v>
      </c>
      <c r="I35" s="916"/>
      <c r="J35" s="917">
        <v>110</v>
      </c>
      <c r="K35" s="916"/>
      <c r="L35" s="917">
        <v>110</v>
      </c>
      <c r="M35" s="916"/>
      <c r="N35" s="942">
        <v>110</v>
      </c>
      <c r="O35" s="865"/>
      <c r="P35" s="865"/>
      <c r="Q35" s="865"/>
      <c r="R35" s="865"/>
      <c r="S35" s="865"/>
      <c r="T35" s="865"/>
      <c r="U35" s="865"/>
      <c r="V35" s="865"/>
      <c r="W35" s="865"/>
      <c r="X35" s="865"/>
      <c r="Y35" s="865"/>
      <c r="Z35" s="865"/>
      <c r="AA35" s="865"/>
    </row>
    <row r="36" spans="1:27" s="897" customFormat="1" ht="16.5" hidden="1" thickBot="1" thickTop="1">
      <c r="A36" s="866"/>
      <c r="B36" s="943" t="s">
        <v>60</v>
      </c>
      <c r="C36" s="916"/>
      <c r="D36" s="917">
        <v>370</v>
      </c>
      <c r="E36" s="916"/>
      <c r="F36" s="917">
        <v>370</v>
      </c>
      <c r="G36" s="916"/>
      <c r="H36" s="917">
        <v>370</v>
      </c>
      <c r="I36" s="916"/>
      <c r="J36" s="917">
        <v>370</v>
      </c>
      <c r="K36" s="916"/>
      <c r="L36" s="917">
        <v>370</v>
      </c>
      <c r="M36" s="916"/>
      <c r="N36" s="942">
        <v>370</v>
      </c>
      <c r="O36" s="865"/>
      <c r="P36" s="865"/>
      <c r="Q36" s="865"/>
      <c r="R36" s="865"/>
      <c r="S36" s="865"/>
      <c r="T36" s="865"/>
      <c r="U36" s="865"/>
      <c r="V36" s="865"/>
      <c r="W36" s="865"/>
      <c r="X36" s="865"/>
      <c r="Y36" s="865"/>
      <c r="Z36" s="865"/>
      <c r="AA36" s="865"/>
    </row>
    <row r="37" spans="1:27" s="897" customFormat="1" ht="16.5" hidden="1" thickBot="1" thickTop="1">
      <c r="A37" s="866"/>
      <c r="B37" s="944" t="s">
        <v>61</v>
      </c>
      <c r="C37" s="921"/>
      <c r="D37" s="922">
        <v>370</v>
      </c>
      <c r="E37" s="921"/>
      <c r="F37" s="922">
        <v>370</v>
      </c>
      <c r="G37" s="921"/>
      <c r="H37" s="922">
        <v>370</v>
      </c>
      <c r="I37" s="921"/>
      <c r="J37" s="922">
        <v>370</v>
      </c>
      <c r="K37" s="921"/>
      <c r="L37" s="922">
        <v>370</v>
      </c>
      <c r="M37" s="921"/>
      <c r="N37" s="945">
        <v>370</v>
      </c>
      <c r="O37" s="865"/>
      <c r="P37" s="865"/>
      <c r="Q37" s="865"/>
      <c r="R37" s="865"/>
      <c r="S37" s="865"/>
      <c r="T37" s="865"/>
      <c r="U37" s="865"/>
      <c r="V37" s="865"/>
      <c r="W37" s="865"/>
      <c r="X37" s="865"/>
      <c r="Y37" s="865"/>
      <c r="Z37" s="865"/>
      <c r="AA37" s="865"/>
    </row>
    <row r="38" spans="1:27" s="897" customFormat="1" ht="15.75" thickTop="1">
      <c r="A38" s="866"/>
      <c r="B38" s="924" t="s">
        <v>40</v>
      </c>
      <c r="C38" s="925">
        <f aca="true" t="shared" si="3" ref="C38:N38">AVERAGEA(C29:C33)</f>
        <v>1.0719999999999998</v>
      </c>
      <c r="D38" s="926">
        <f t="shared" si="3"/>
        <v>254</v>
      </c>
      <c r="E38" s="925">
        <f t="shared" si="3"/>
        <v>1.1925000000000001</v>
      </c>
      <c r="F38" s="926">
        <f t="shared" si="3"/>
        <v>267.5</v>
      </c>
      <c r="G38" s="925">
        <f t="shared" si="3"/>
        <v>1.0936</v>
      </c>
      <c r="H38" s="926">
        <f t="shared" si="3"/>
        <v>310</v>
      </c>
      <c r="I38" s="925">
        <f t="shared" si="3"/>
        <v>1.0275</v>
      </c>
      <c r="J38" s="926">
        <f t="shared" si="3"/>
        <v>270</v>
      </c>
      <c r="K38" s="925">
        <f t="shared" si="3"/>
        <v>0.9869999999999999</v>
      </c>
      <c r="L38" s="926">
        <f t="shared" si="3"/>
        <v>307.5</v>
      </c>
      <c r="M38" s="925">
        <f t="shared" si="3"/>
        <v>1.1424</v>
      </c>
      <c r="N38" s="946">
        <f t="shared" si="3"/>
        <v>224</v>
      </c>
      <c r="O38" s="865"/>
      <c r="P38" s="865"/>
      <c r="Q38" s="865"/>
      <c r="R38" s="865"/>
      <c r="S38" s="865"/>
      <c r="T38" s="865"/>
      <c r="U38" s="865"/>
      <c r="V38" s="865"/>
      <c r="W38" s="865"/>
      <c r="X38" s="865"/>
      <c r="Y38" s="865"/>
      <c r="Z38" s="865"/>
      <c r="AA38" s="865"/>
    </row>
    <row r="39" spans="1:27" s="897" customFormat="1" ht="15">
      <c r="A39" s="866"/>
      <c r="B39" s="907" t="s">
        <v>63</v>
      </c>
      <c r="C39" s="928">
        <f aca="true" t="shared" si="4" ref="C39:N39">MINA(C29:C33)</f>
        <v>1.02</v>
      </c>
      <c r="D39" s="929">
        <f t="shared" si="4"/>
        <v>220</v>
      </c>
      <c r="E39" s="928">
        <f t="shared" si="4"/>
        <v>1.03</v>
      </c>
      <c r="F39" s="929">
        <f t="shared" si="4"/>
        <v>230</v>
      </c>
      <c r="G39" s="928">
        <f t="shared" si="4"/>
        <v>0.948</v>
      </c>
      <c r="H39" s="929">
        <f t="shared" si="4"/>
        <v>220</v>
      </c>
      <c r="I39" s="928">
        <f t="shared" si="4"/>
        <v>1</v>
      </c>
      <c r="J39" s="929">
        <f t="shared" si="4"/>
        <v>220</v>
      </c>
      <c r="K39" s="928">
        <f t="shared" si="4"/>
        <v>0.928</v>
      </c>
      <c r="L39" s="929">
        <f t="shared" si="4"/>
        <v>190</v>
      </c>
      <c r="M39" s="928">
        <f t="shared" si="4"/>
        <v>0.972</v>
      </c>
      <c r="N39" s="947">
        <f t="shared" si="4"/>
        <v>80</v>
      </c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</row>
    <row r="40" spans="1:27" s="897" customFormat="1" ht="15">
      <c r="A40" s="866"/>
      <c r="B40" s="907" t="s">
        <v>64</v>
      </c>
      <c r="C40" s="948">
        <f aca="true" t="shared" si="5" ref="C40:N40">MAXA(C29:C33)</f>
        <v>1.17</v>
      </c>
      <c r="D40" s="929">
        <f t="shared" si="5"/>
        <v>290</v>
      </c>
      <c r="E40" s="948">
        <f t="shared" si="5"/>
        <v>1.48</v>
      </c>
      <c r="F40" s="929">
        <f t="shared" si="5"/>
        <v>350</v>
      </c>
      <c r="G40" s="948">
        <f t="shared" si="5"/>
        <v>1.18</v>
      </c>
      <c r="H40" s="929">
        <f t="shared" si="5"/>
        <v>470</v>
      </c>
      <c r="I40" s="948">
        <f t="shared" si="5"/>
        <v>1.08</v>
      </c>
      <c r="J40" s="929">
        <f t="shared" si="5"/>
        <v>300</v>
      </c>
      <c r="K40" s="948">
        <f t="shared" si="5"/>
        <v>1.04</v>
      </c>
      <c r="L40" s="929">
        <f t="shared" si="5"/>
        <v>560</v>
      </c>
      <c r="M40" s="948">
        <f t="shared" si="5"/>
        <v>1.57</v>
      </c>
      <c r="N40" s="947">
        <f t="shared" si="5"/>
        <v>410</v>
      </c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</row>
    <row r="41" spans="1:14" ht="15.75" thickBot="1">
      <c r="A41" s="949"/>
      <c r="B41" s="950" t="s">
        <v>94</v>
      </c>
      <c r="C41" s="951">
        <f>AVERAGE(C13:C17,E13:E17,G13:G17,I13:I17,K13:K17,M13:M17,C29:C33,E29:E33,G29:G33,I29:I33,K29:K33,M29:M33)</f>
        <v>1.1107924528301887</v>
      </c>
      <c r="D41" s="952">
        <f>AVERAGE(D13:D17,F13:F17,H13:H17,J13:J17,L13:L17,N13:N17,D29:D33,F29:F33,H29:H33,J29:J33,L29:L33,N29:N33)</f>
        <v>286.79245283018867</v>
      </c>
      <c r="E41" s="953"/>
      <c r="F41" s="954"/>
      <c r="G41" s="953"/>
      <c r="H41" s="955"/>
      <c r="I41" s="953"/>
      <c r="J41" s="955"/>
      <c r="K41" s="956"/>
      <c r="L41" s="955"/>
      <c r="M41" s="956"/>
      <c r="N41" s="957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1"/>
  <headerFooter alignWithMargins="0">
    <oddHeader>&amp;L
&amp;R&amp;"Times New Roman CE,kurzíva\&amp;16Vyhodnocení vlivu činnosti odštěpného závodu GEAM 
Dolní Rožínka na životní prostředí v roce 2002</oddHeader>
    <oddFooter>&amp;C&amp;"Times New Roman CE,kurzíva\&amp;16Stránka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/>
  <dimension ref="A1:N52"/>
  <sheetViews>
    <sheetView workbookViewId="0" topLeftCell="A18">
      <selection activeCell="I36" sqref="I36"/>
    </sheetView>
  </sheetViews>
  <sheetFormatPr defaultColWidth="12.00390625" defaultRowHeight="12.75"/>
  <cols>
    <col min="1" max="1" width="3.25390625" style="966" customWidth="1"/>
    <col min="2" max="2" width="18.875" style="965" customWidth="1"/>
    <col min="3" max="3" width="8.125" style="1081" customWidth="1"/>
    <col min="4" max="5" width="8.125" style="968" customWidth="1"/>
    <col min="6" max="6" width="8.125" style="969" hidden="1" customWidth="1"/>
    <col min="7" max="7" width="8.125" style="970" hidden="1" customWidth="1"/>
    <col min="8" max="11" width="8.125" style="965" customWidth="1"/>
    <col min="12" max="12" width="10.875" style="965" hidden="1" customWidth="1"/>
    <col min="13" max="16384" width="12.00390625" style="965" customWidth="1"/>
  </cols>
  <sheetData>
    <row r="1" spans="1:12" ht="13.5">
      <c r="A1" s="958"/>
      <c r="B1" s="959"/>
      <c r="C1" s="960"/>
      <c r="D1" s="961"/>
      <c r="E1" s="961"/>
      <c r="F1" s="962"/>
      <c r="G1" s="963"/>
      <c r="H1" s="959"/>
      <c r="I1" s="959"/>
      <c r="J1" s="959"/>
      <c r="K1" s="964"/>
      <c r="L1" s="964"/>
    </row>
    <row r="2" spans="2:12" ht="15">
      <c r="B2" s="867" t="s">
        <v>88</v>
      </c>
      <c r="C2" s="967"/>
      <c r="H2" s="971"/>
      <c r="I2" s="972"/>
      <c r="J2" s="971"/>
      <c r="K2" s="973"/>
      <c r="L2" s="973"/>
    </row>
    <row r="3" spans="2:12" ht="15">
      <c r="B3" s="867" t="s">
        <v>42</v>
      </c>
      <c r="C3" s="974"/>
      <c r="D3" s="975"/>
      <c r="E3" s="975"/>
      <c r="F3" s="976"/>
      <c r="H3" s="971"/>
      <c r="I3" s="972"/>
      <c r="J3" s="971"/>
      <c r="K3" s="973"/>
      <c r="L3" s="977"/>
    </row>
    <row r="4" spans="2:12" ht="17.25">
      <c r="B4" s="874"/>
      <c r="C4" s="978"/>
      <c r="D4" s="975"/>
      <c r="E4" s="975"/>
      <c r="F4" s="976"/>
      <c r="H4" s="971"/>
      <c r="I4" s="979"/>
      <c r="J4" s="971"/>
      <c r="K4" s="973"/>
      <c r="L4" s="977"/>
    </row>
    <row r="5" spans="2:12" ht="17.25">
      <c r="B5" s="880" t="s">
        <v>43</v>
      </c>
      <c r="C5" s="980"/>
      <c r="D5" s="975"/>
      <c r="E5" s="975"/>
      <c r="F5" s="976"/>
      <c r="H5" s="971"/>
      <c r="I5" s="972"/>
      <c r="J5" s="971"/>
      <c r="K5" s="973"/>
      <c r="L5" s="977"/>
    </row>
    <row r="6" spans="2:12" ht="17.25">
      <c r="B6" s="882"/>
      <c r="C6" s="980"/>
      <c r="D6" s="975"/>
      <c r="E6" s="975"/>
      <c r="F6" s="976"/>
      <c r="H6" s="971"/>
      <c r="I6" s="972"/>
      <c r="J6" s="971"/>
      <c r="K6" s="973"/>
      <c r="L6" s="977"/>
    </row>
    <row r="7" spans="2:12" ht="18">
      <c r="B7" s="883" t="s">
        <v>82</v>
      </c>
      <c r="C7" s="974"/>
      <c r="D7" s="975"/>
      <c r="E7" s="975"/>
      <c r="F7" s="976"/>
      <c r="G7" s="981"/>
      <c r="H7" s="971"/>
      <c r="I7" s="971"/>
      <c r="J7" s="971"/>
      <c r="K7" s="973"/>
      <c r="L7" s="977"/>
    </row>
    <row r="8" spans="2:12" ht="16.5" customHeight="1">
      <c r="B8" s="884"/>
      <c r="C8" s="980"/>
      <c r="D8" s="975"/>
      <c r="E8" s="975"/>
      <c r="F8" s="976"/>
      <c r="G8" s="981"/>
      <c r="H8" s="971"/>
      <c r="I8" s="971"/>
      <c r="J8" s="971"/>
      <c r="K8" s="973"/>
      <c r="L8" s="977"/>
    </row>
    <row r="9" spans="2:12" ht="15">
      <c r="B9" s="874"/>
      <c r="C9" s="980"/>
      <c r="D9" s="975"/>
      <c r="E9" s="975"/>
      <c r="F9" s="976"/>
      <c r="G9" s="981"/>
      <c r="I9" s="982"/>
      <c r="J9" s="886" t="s">
        <v>93</v>
      </c>
      <c r="K9" s="983"/>
      <c r="L9" s="977"/>
    </row>
    <row r="10" spans="2:12" ht="15.75" thickBot="1">
      <c r="B10" s="984"/>
      <c r="C10" s="985" t="s">
        <v>52</v>
      </c>
      <c r="D10" s="986"/>
      <c r="E10" s="986"/>
      <c r="F10" s="987"/>
      <c r="G10" s="988"/>
      <c r="H10" s="988"/>
      <c r="I10" s="988"/>
      <c r="J10" s="988"/>
      <c r="K10" s="989"/>
      <c r="L10" s="990"/>
    </row>
    <row r="11" spans="2:12" ht="19.5">
      <c r="B11" s="907" t="s">
        <v>0</v>
      </c>
      <c r="C11" s="991" t="s">
        <v>18</v>
      </c>
      <c r="D11" s="992" t="s">
        <v>83</v>
      </c>
      <c r="E11" s="993" t="s">
        <v>26</v>
      </c>
      <c r="F11" s="994" t="s">
        <v>13</v>
      </c>
      <c r="G11" s="995" t="s">
        <v>84</v>
      </c>
      <c r="H11" s="996" t="s">
        <v>85</v>
      </c>
      <c r="I11" s="997" t="s">
        <v>92</v>
      </c>
      <c r="J11" s="993" t="s">
        <v>87</v>
      </c>
      <c r="K11" s="998" t="s">
        <v>17</v>
      </c>
      <c r="L11" s="999" t="s">
        <v>71</v>
      </c>
    </row>
    <row r="12" spans="2:12" ht="15.75" thickBot="1">
      <c r="B12" s="1000"/>
      <c r="C12" s="1001"/>
      <c r="D12" s="1002" t="s">
        <v>56</v>
      </c>
      <c r="E12" s="1002" t="s">
        <v>56</v>
      </c>
      <c r="F12" s="1003" t="s">
        <v>56</v>
      </c>
      <c r="G12" s="1004" t="s">
        <v>57</v>
      </c>
      <c r="H12" s="1003" t="s">
        <v>56</v>
      </c>
      <c r="I12" s="1003" t="s">
        <v>56</v>
      </c>
      <c r="J12" s="1003" t="s">
        <v>56</v>
      </c>
      <c r="K12" s="1005" t="s">
        <v>56</v>
      </c>
      <c r="L12" s="910" t="s">
        <v>72</v>
      </c>
    </row>
    <row r="13" spans="2:12" ht="15">
      <c r="B13" s="1006" t="s">
        <v>1</v>
      </c>
      <c r="C13" s="1007">
        <v>7.9</v>
      </c>
      <c r="D13" s="1008">
        <v>664.2</v>
      </c>
      <c r="E13" s="1008">
        <v>1272</v>
      </c>
      <c r="F13" s="928">
        <f>AVERAGE('vRI- 2002'!C22)</f>
        <v>1.3798</v>
      </c>
      <c r="G13" s="929">
        <f>AVERAGE('vRI- 2002'!D22)</f>
        <v>424</v>
      </c>
      <c r="H13" s="1009">
        <v>9.1</v>
      </c>
      <c r="I13" s="1010">
        <v>0.096</v>
      </c>
      <c r="J13" s="1011">
        <v>1</v>
      </c>
      <c r="K13" s="1012">
        <v>2</v>
      </c>
      <c r="L13" s="1013"/>
    </row>
    <row r="14" spans="2:12" ht="15">
      <c r="B14" s="1006" t="s">
        <v>2</v>
      </c>
      <c r="C14" s="1007">
        <v>8.1</v>
      </c>
      <c r="D14" s="1008"/>
      <c r="E14" s="1008"/>
      <c r="F14" s="928">
        <f>AVERAGE('vRI- 2002'!E22)</f>
        <v>1.1352499999999999</v>
      </c>
      <c r="G14" s="929">
        <f>AVERAGE('vRI- 2002'!F22)</f>
        <v>235</v>
      </c>
      <c r="H14" s="1014"/>
      <c r="I14" s="1010"/>
      <c r="J14" s="1011"/>
      <c r="K14" s="1012">
        <v>3</v>
      </c>
      <c r="L14" s="1015"/>
    </row>
    <row r="15" spans="2:12" ht="15">
      <c r="B15" s="1016" t="s">
        <v>3</v>
      </c>
      <c r="C15" s="1007">
        <v>7.9</v>
      </c>
      <c r="D15" s="1008"/>
      <c r="E15" s="1008"/>
      <c r="F15" s="928">
        <f>AVERAGE('vRI- 2002'!G22)</f>
        <v>1.062</v>
      </c>
      <c r="G15" s="929">
        <f>AVERAGE('vRI- 2002'!H22)</f>
        <v>242.5</v>
      </c>
      <c r="H15" s="1014"/>
      <c r="I15" s="1010"/>
      <c r="J15" s="1011"/>
      <c r="K15" s="1012">
        <v>5</v>
      </c>
      <c r="L15" s="1015"/>
    </row>
    <row r="16" spans="2:12" ht="15">
      <c r="B16" s="1017" t="s">
        <v>73</v>
      </c>
      <c r="C16" s="1018">
        <f aca="true" t="shared" si="0" ref="C16:K16">AVERAGEA(C13:C15)</f>
        <v>7.966666666666666</v>
      </c>
      <c r="D16" s="1019">
        <f t="shared" si="0"/>
        <v>664.2</v>
      </c>
      <c r="E16" s="1019">
        <f t="shared" si="0"/>
        <v>1272</v>
      </c>
      <c r="F16" s="1020">
        <f t="shared" si="0"/>
        <v>1.19235</v>
      </c>
      <c r="G16" s="1021">
        <f t="shared" si="0"/>
        <v>300.5</v>
      </c>
      <c r="H16" s="1022">
        <f>AVERAGEA(H13:H15)</f>
        <v>9.1</v>
      </c>
      <c r="I16" s="1022">
        <f>AVERAGEA(I13:I15)</f>
        <v>0.096</v>
      </c>
      <c r="J16" s="1022">
        <f>AVERAGEA(J13:J15)</f>
        <v>1</v>
      </c>
      <c r="K16" s="1023">
        <f t="shared" si="0"/>
        <v>3.3333333333333335</v>
      </c>
      <c r="L16" s="1024">
        <f>SUM(L13:L15)</f>
        <v>0</v>
      </c>
    </row>
    <row r="17" spans="2:12" ht="15">
      <c r="B17" s="1006" t="s">
        <v>4</v>
      </c>
      <c r="C17" s="1007">
        <v>7.7</v>
      </c>
      <c r="D17" s="1008">
        <v>706.1</v>
      </c>
      <c r="E17" s="1008">
        <v>1293</v>
      </c>
      <c r="F17" s="928">
        <f>AVERAGE('vRI- 2002'!I22)</f>
        <v>1.0054</v>
      </c>
      <c r="G17" s="929">
        <f>AVERAGE('vRI- 2002'!J22)</f>
        <v>346</v>
      </c>
      <c r="H17" s="1014">
        <v>20</v>
      </c>
      <c r="I17" s="1010">
        <v>0.025</v>
      </c>
      <c r="J17" s="1011">
        <v>1</v>
      </c>
      <c r="K17" s="1012">
        <v>3</v>
      </c>
      <c r="L17" s="1015"/>
    </row>
    <row r="18" spans="2:12" ht="15">
      <c r="B18" s="1016" t="s">
        <v>5</v>
      </c>
      <c r="C18" s="1007">
        <v>8.2</v>
      </c>
      <c r="D18" s="1008"/>
      <c r="E18" s="1008"/>
      <c r="F18" s="928">
        <f>AVERAGE('vRI- 2002'!K22)</f>
        <v>1.15</v>
      </c>
      <c r="G18" s="929">
        <f>AVERAGE('vRI- 2002'!L22)</f>
        <v>235</v>
      </c>
      <c r="H18" s="1014"/>
      <c r="I18" s="1010"/>
      <c r="J18" s="1011"/>
      <c r="K18" s="1012">
        <v>1</v>
      </c>
      <c r="L18" s="1015"/>
    </row>
    <row r="19" spans="2:12" ht="15">
      <c r="B19" s="1016" t="s">
        <v>6</v>
      </c>
      <c r="C19" s="1007">
        <v>7.88</v>
      </c>
      <c r="D19" s="1008"/>
      <c r="E19" s="1008"/>
      <c r="F19" s="928">
        <f>AVERAGE('vRI- 2002'!M22)</f>
        <v>1.04725</v>
      </c>
      <c r="G19" s="929">
        <f>AVERAGE('vRI- 2002'!N22)</f>
        <v>295</v>
      </c>
      <c r="H19" s="1014"/>
      <c r="I19" s="1010"/>
      <c r="J19" s="1011"/>
      <c r="K19" s="1012">
        <v>3</v>
      </c>
      <c r="L19" s="1015"/>
    </row>
    <row r="20" spans="2:12" ht="15.75" thickBot="1">
      <c r="B20" s="1025" t="s">
        <v>74</v>
      </c>
      <c r="C20" s="1026">
        <f aca="true" t="shared" si="1" ref="C20:K20">AVERAGEA(C17:C19)</f>
        <v>7.926666666666666</v>
      </c>
      <c r="D20" s="1027">
        <f t="shared" si="1"/>
        <v>706.1</v>
      </c>
      <c r="E20" s="1027">
        <f t="shared" si="1"/>
        <v>1293</v>
      </c>
      <c r="F20" s="925">
        <f t="shared" si="1"/>
        <v>1.06755</v>
      </c>
      <c r="G20" s="926">
        <f t="shared" si="1"/>
        <v>292</v>
      </c>
      <c r="H20" s="1028">
        <f>AVERAGEA(H17:H19)</f>
        <v>20</v>
      </c>
      <c r="I20" s="1028">
        <f>AVERAGEA(I17:I19)</f>
        <v>0.025</v>
      </c>
      <c r="J20" s="1028">
        <f>AVERAGEA(J17:J19)</f>
        <v>1</v>
      </c>
      <c r="K20" s="1029">
        <f t="shared" si="1"/>
        <v>2.3333333333333335</v>
      </c>
      <c r="L20" s="1030">
        <f>SUM(L17:L19)</f>
        <v>0</v>
      </c>
    </row>
    <row r="21" spans="2:12" ht="16.5" thickBot="1" thickTop="1">
      <c r="B21" s="1031" t="s">
        <v>75</v>
      </c>
      <c r="C21" s="1032">
        <f aca="true" t="shared" si="2" ref="C21:K21">AVERAGEA(C13:C15,C17:C19)</f>
        <v>7.946666666666666</v>
      </c>
      <c r="D21" s="1033">
        <f t="shared" si="2"/>
        <v>685.1500000000001</v>
      </c>
      <c r="E21" s="1033">
        <f t="shared" si="2"/>
        <v>1282.5</v>
      </c>
      <c r="F21" s="1034">
        <f t="shared" si="2"/>
        <v>1.12995</v>
      </c>
      <c r="G21" s="1035">
        <f t="shared" si="2"/>
        <v>296.25</v>
      </c>
      <c r="H21" s="1036">
        <f t="shared" si="2"/>
        <v>14.55</v>
      </c>
      <c r="I21" s="1037">
        <f t="shared" si="2"/>
        <v>0.0605</v>
      </c>
      <c r="J21" s="1036">
        <f t="shared" si="2"/>
        <v>1</v>
      </c>
      <c r="K21" s="1038">
        <f t="shared" si="2"/>
        <v>2.8333333333333335</v>
      </c>
      <c r="L21" s="1039">
        <f>SUM(L16,L20)</f>
        <v>0</v>
      </c>
    </row>
    <row r="22" spans="2:12" ht="15.75" thickTop="1">
      <c r="B22" s="1016" t="s">
        <v>7</v>
      </c>
      <c r="C22" s="1007">
        <v>7.85</v>
      </c>
      <c r="D22" s="1008">
        <v>620</v>
      </c>
      <c r="E22" s="1008">
        <v>1200</v>
      </c>
      <c r="F22" s="928">
        <f>AVERAGE('vRI- 2002'!C38)</f>
        <v>1.0719999999999998</v>
      </c>
      <c r="G22" s="929">
        <f>AVERAGE('vRI- 2002'!D38)</f>
        <v>254</v>
      </c>
      <c r="H22" s="1014">
        <v>20</v>
      </c>
      <c r="I22" s="1010">
        <v>0.02</v>
      </c>
      <c r="J22" s="1011">
        <v>1</v>
      </c>
      <c r="K22" s="1012">
        <v>2</v>
      </c>
      <c r="L22" s="1015"/>
    </row>
    <row r="23" spans="2:12" ht="15">
      <c r="B23" s="1006" t="s">
        <v>8</v>
      </c>
      <c r="C23" s="1040">
        <v>8.01</v>
      </c>
      <c r="D23" s="1008"/>
      <c r="E23" s="1008"/>
      <c r="F23" s="928">
        <f>AVERAGE('vRI- 2002'!E38)</f>
        <v>1.1925000000000001</v>
      </c>
      <c r="G23" s="929">
        <f>AVERAGE('vRI- 2002'!F38)</f>
        <v>267.5</v>
      </c>
      <c r="H23" s="1014"/>
      <c r="I23" s="1010"/>
      <c r="J23" s="1011"/>
      <c r="K23" s="1012">
        <v>2</v>
      </c>
      <c r="L23" s="1015"/>
    </row>
    <row r="24" spans="2:12" ht="15">
      <c r="B24" s="1016" t="s">
        <v>9</v>
      </c>
      <c r="C24" s="1007">
        <v>8.02</v>
      </c>
      <c r="D24" s="1008"/>
      <c r="E24" s="1008"/>
      <c r="F24" s="928">
        <f>AVERAGE('vRI- 2002'!G38)</f>
        <v>1.0936</v>
      </c>
      <c r="G24" s="929">
        <f>AVERAGE('vRI- 2002'!H38)</f>
        <v>310</v>
      </c>
      <c r="H24" s="1014"/>
      <c r="I24" s="1010"/>
      <c r="J24" s="1011"/>
      <c r="K24" s="1012">
        <v>3</v>
      </c>
      <c r="L24" s="1015"/>
    </row>
    <row r="25" spans="2:12" ht="15">
      <c r="B25" s="1017" t="s">
        <v>76</v>
      </c>
      <c r="C25" s="1018">
        <f aca="true" t="shared" si="3" ref="C25:K25">AVERAGEA(C22:C24)</f>
        <v>7.96</v>
      </c>
      <c r="D25" s="1019">
        <f t="shared" si="3"/>
        <v>620</v>
      </c>
      <c r="E25" s="1019">
        <f t="shared" si="3"/>
        <v>1200</v>
      </c>
      <c r="F25" s="1020">
        <f t="shared" si="3"/>
        <v>1.1193666666666666</v>
      </c>
      <c r="G25" s="1021">
        <f t="shared" si="3"/>
        <v>277.1666666666667</v>
      </c>
      <c r="H25" s="1022">
        <f t="shared" si="3"/>
        <v>20</v>
      </c>
      <c r="I25" s="1022">
        <f t="shared" si="3"/>
        <v>0.02</v>
      </c>
      <c r="J25" s="1022">
        <f t="shared" si="3"/>
        <v>1</v>
      </c>
      <c r="K25" s="1023">
        <f t="shared" si="3"/>
        <v>2.3333333333333335</v>
      </c>
      <c r="L25" s="1024">
        <f>SUM(L22:L24)</f>
        <v>0</v>
      </c>
    </row>
    <row r="26" spans="2:12" ht="15">
      <c r="B26" s="1016" t="s">
        <v>10</v>
      </c>
      <c r="C26" s="1007">
        <v>8.02</v>
      </c>
      <c r="D26" s="1008">
        <v>595</v>
      </c>
      <c r="E26" s="1008">
        <v>1100</v>
      </c>
      <c r="F26" s="928">
        <f>AVERAGE('vRI- 2002'!I38)</f>
        <v>1.0275</v>
      </c>
      <c r="G26" s="929">
        <f>AVERAGE('vRI- 2002'!J38)</f>
        <v>270</v>
      </c>
      <c r="H26" s="1014">
        <v>20</v>
      </c>
      <c r="I26" s="1010">
        <v>0.02</v>
      </c>
      <c r="J26" s="1011">
        <v>2</v>
      </c>
      <c r="K26" s="1012">
        <v>2</v>
      </c>
      <c r="L26" s="1015"/>
    </row>
    <row r="27" spans="2:12" ht="15">
      <c r="B27" s="1006" t="s">
        <v>11</v>
      </c>
      <c r="C27" s="1007">
        <v>8.07</v>
      </c>
      <c r="D27" s="1008"/>
      <c r="E27" s="1008"/>
      <c r="F27" s="928">
        <f>AVERAGE('vRI- 2002'!K38)</f>
        <v>0.9869999999999999</v>
      </c>
      <c r="G27" s="929">
        <f>AVERAGE('vRI- 2002'!L38)</f>
        <v>307.5</v>
      </c>
      <c r="H27" s="1014"/>
      <c r="I27" s="1010"/>
      <c r="J27" s="1011"/>
      <c r="K27" s="1012">
        <v>3</v>
      </c>
      <c r="L27" s="1015"/>
    </row>
    <row r="28" spans="2:12" ht="15">
      <c r="B28" s="1006" t="s">
        <v>12</v>
      </c>
      <c r="C28" s="1007">
        <v>8.21</v>
      </c>
      <c r="D28" s="1008"/>
      <c r="E28" s="1008"/>
      <c r="F28" s="928">
        <f>AVERAGE('vRI- 2002'!M38)</f>
        <v>1.1424</v>
      </c>
      <c r="G28" s="929">
        <f>AVERAGE('vRI- 2002'!N38)</f>
        <v>224</v>
      </c>
      <c r="H28" s="1014"/>
      <c r="I28" s="1010"/>
      <c r="J28" s="1011"/>
      <c r="K28" s="1012">
        <v>3</v>
      </c>
      <c r="L28" s="1015"/>
    </row>
    <row r="29" spans="2:12" ht="15.75" thickBot="1">
      <c r="B29" s="1025" t="s">
        <v>77</v>
      </c>
      <c r="C29" s="1026">
        <f aca="true" t="shared" si="4" ref="C29:K29">AVERAGEA(C26:C28)</f>
        <v>8.1</v>
      </c>
      <c r="D29" s="1027">
        <f t="shared" si="4"/>
        <v>595</v>
      </c>
      <c r="E29" s="1027">
        <f t="shared" si="4"/>
        <v>1100</v>
      </c>
      <c r="F29" s="925">
        <f t="shared" si="4"/>
        <v>1.0523</v>
      </c>
      <c r="G29" s="926">
        <f t="shared" si="4"/>
        <v>267.1666666666667</v>
      </c>
      <c r="H29" s="1028">
        <f t="shared" si="4"/>
        <v>20</v>
      </c>
      <c r="I29" s="1028">
        <f t="shared" si="4"/>
        <v>0.02</v>
      </c>
      <c r="J29" s="1028">
        <f t="shared" si="4"/>
        <v>2</v>
      </c>
      <c r="K29" s="1029">
        <f t="shared" si="4"/>
        <v>2.6666666666666665</v>
      </c>
      <c r="L29" s="1030">
        <f>SUM(L26:L28)</f>
        <v>0</v>
      </c>
    </row>
    <row r="30" spans="2:14" ht="16.5" thickBot="1" thickTop="1">
      <c r="B30" s="1041" t="s">
        <v>78</v>
      </c>
      <c r="C30" s="1042">
        <f aca="true" t="shared" si="5" ref="C30:J30">AVERAGEA(C22:C24,C26:C28)</f>
        <v>8.03</v>
      </c>
      <c r="D30" s="1043">
        <f t="shared" si="5"/>
        <v>607.5</v>
      </c>
      <c r="E30" s="1043">
        <f t="shared" si="5"/>
        <v>1150</v>
      </c>
      <c r="F30" s="1044">
        <f t="shared" si="5"/>
        <v>1.0858333333333334</v>
      </c>
      <c r="G30" s="1045">
        <f t="shared" si="5"/>
        <v>272.1666666666667</v>
      </c>
      <c r="H30" s="1036">
        <f t="shared" si="5"/>
        <v>20</v>
      </c>
      <c r="I30" s="1037">
        <f t="shared" si="5"/>
        <v>0.02</v>
      </c>
      <c r="J30" s="1036">
        <f t="shared" si="5"/>
        <v>1.5</v>
      </c>
      <c r="K30" s="1046">
        <f>AVERAGEA(K22:K24,K26:K28)</f>
        <v>2.5</v>
      </c>
      <c r="L30" s="1015">
        <f>SUM(L25,L29)</f>
        <v>0</v>
      </c>
      <c r="N30" s="1047"/>
    </row>
    <row r="31" spans="2:14" ht="16.5" thickBot="1" thickTop="1">
      <c r="B31" s="1048" t="s">
        <v>58</v>
      </c>
      <c r="C31" s="1049"/>
      <c r="D31" s="1050"/>
      <c r="E31" s="1050"/>
      <c r="F31" s="1051">
        <v>0.01</v>
      </c>
      <c r="G31" s="1050">
        <v>20</v>
      </c>
      <c r="H31" s="1052"/>
      <c r="I31" s="1052"/>
      <c r="J31" s="1052"/>
      <c r="K31" s="1053"/>
      <c r="L31" s="1054"/>
      <c r="N31" s="1047"/>
    </row>
    <row r="32" spans="1:12" s="971" customFormat="1" ht="15.75" thickTop="1">
      <c r="A32" s="966"/>
      <c r="B32" s="924" t="s">
        <v>40</v>
      </c>
      <c r="C32" s="1055">
        <f aca="true" t="shared" si="6" ref="C32:K32">AVERAGEA(C13:C15,C17:C19,C22:C24,C26:C28)</f>
        <v>7.988333333333334</v>
      </c>
      <c r="D32" s="1056">
        <f t="shared" si="6"/>
        <v>646.325</v>
      </c>
      <c r="E32" s="1056">
        <f t="shared" si="6"/>
        <v>1216.25</v>
      </c>
      <c r="F32" s="1057">
        <f t="shared" si="6"/>
        <v>1.1078916666666667</v>
      </c>
      <c r="G32" s="1056">
        <f t="shared" si="6"/>
        <v>284.2083333333333</v>
      </c>
      <c r="H32" s="1055">
        <f t="shared" si="6"/>
        <v>17.275</v>
      </c>
      <c r="I32" s="1055">
        <f t="shared" si="6"/>
        <v>0.040249999999999994</v>
      </c>
      <c r="J32" s="1055">
        <f t="shared" si="6"/>
        <v>1.25</v>
      </c>
      <c r="K32" s="1058">
        <f t="shared" si="6"/>
        <v>2.6666666666666665</v>
      </c>
      <c r="L32" s="1059"/>
    </row>
    <row r="33" spans="2:12" ht="15">
      <c r="B33" s="907" t="s">
        <v>63</v>
      </c>
      <c r="C33" s="1060">
        <f aca="true" t="shared" si="7" ref="C33:K33">MINA(C13:C15,C17:C19,C22:C24,C26:C28)</f>
        <v>7.7</v>
      </c>
      <c r="D33" s="1061">
        <f t="shared" si="7"/>
        <v>595</v>
      </c>
      <c r="E33" s="1061">
        <f t="shared" si="7"/>
        <v>1100</v>
      </c>
      <c r="F33" s="1062">
        <f t="shared" si="7"/>
        <v>0.9869999999999999</v>
      </c>
      <c r="G33" s="1061">
        <f t="shared" si="7"/>
        <v>224</v>
      </c>
      <c r="H33" s="1060">
        <f t="shared" si="7"/>
        <v>9.1</v>
      </c>
      <c r="I33" s="1060">
        <f t="shared" si="7"/>
        <v>0.02</v>
      </c>
      <c r="J33" s="1060">
        <f t="shared" si="7"/>
        <v>1</v>
      </c>
      <c r="K33" s="1063">
        <f t="shared" si="7"/>
        <v>1</v>
      </c>
      <c r="L33" s="1064"/>
    </row>
    <row r="34" spans="1:12" ht="15.75" thickBot="1">
      <c r="A34" s="1065"/>
      <c r="B34" s="1066" t="s">
        <v>64</v>
      </c>
      <c r="C34" s="1067">
        <f aca="true" t="shared" si="8" ref="C34:K34">MAXA(C13:C15,C17:C19,C22:C24,C26:C28)</f>
        <v>8.21</v>
      </c>
      <c r="D34" s="1068">
        <f t="shared" si="8"/>
        <v>706.1</v>
      </c>
      <c r="E34" s="1068">
        <f t="shared" si="8"/>
        <v>1293</v>
      </c>
      <c r="F34" s="1069">
        <f t="shared" si="8"/>
        <v>1.3798</v>
      </c>
      <c r="G34" s="1068">
        <f t="shared" si="8"/>
        <v>424</v>
      </c>
      <c r="H34" s="1067">
        <f t="shared" si="8"/>
        <v>20</v>
      </c>
      <c r="I34" s="1067">
        <f t="shared" si="8"/>
        <v>0.096</v>
      </c>
      <c r="J34" s="1067">
        <f t="shared" si="8"/>
        <v>2</v>
      </c>
      <c r="K34" s="1070">
        <f t="shared" si="8"/>
        <v>5</v>
      </c>
      <c r="L34" s="1071"/>
    </row>
    <row r="35" spans="1:12" ht="15.75" hidden="1" thickBot="1">
      <c r="A35" s="1072"/>
      <c r="B35" s="1073" t="s">
        <v>79</v>
      </c>
      <c r="C35" s="1074"/>
      <c r="D35" s="1075"/>
      <c r="E35" s="1075"/>
      <c r="F35" s="1076"/>
      <c r="G35" s="1077"/>
      <c r="H35" s="1078"/>
      <c r="I35" s="1078"/>
      <c r="J35" s="1078"/>
      <c r="K35" s="1079"/>
      <c r="L35" s="1080">
        <f>L21+L30</f>
        <v>0</v>
      </c>
    </row>
    <row r="36" spans="1:12" ht="15.75" thickBot="1">
      <c r="A36" s="965"/>
      <c r="F36" s="965"/>
      <c r="G36" s="965"/>
      <c r="L36" s="1082"/>
    </row>
    <row r="37" spans="1:12" ht="15">
      <c r="A37" s="971"/>
      <c r="B37" s="1083"/>
      <c r="C37" s="980"/>
      <c r="D37" s="1084"/>
      <c r="E37" s="1084"/>
      <c r="F37" s="1085"/>
      <c r="G37" s="1084"/>
      <c r="H37" s="980"/>
      <c r="I37" s="980"/>
      <c r="J37" s="980"/>
      <c r="K37" s="885"/>
      <c r="L37" s="1086"/>
    </row>
    <row r="38" spans="1:12" ht="15">
      <c r="A38" s="971"/>
      <c r="B38" s="1083"/>
      <c r="C38" s="980"/>
      <c r="D38" s="1084"/>
      <c r="E38" s="1084"/>
      <c r="F38" s="1085"/>
      <c r="G38" s="1084"/>
      <c r="H38" s="980"/>
      <c r="I38" s="980"/>
      <c r="J38" s="980"/>
      <c r="K38" s="885"/>
      <c r="L38" s="1086"/>
    </row>
    <row r="39" spans="1:12" ht="15">
      <c r="A39" s="971"/>
      <c r="B39" s="884"/>
      <c r="D39" s="1087"/>
      <c r="E39" s="1087"/>
      <c r="F39" s="1088"/>
      <c r="G39" s="1089"/>
      <c r="K39" s="1090"/>
      <c r="L39" s="1091"/>
    </row>
    <row r="40" spans="1:12" ht="13.5">
      <c r="A40" s="971"/>
      <c r="B40" s="971"/>
      <c r="D40" s="1087"/>
      <c r="E40" s="1087"/>
      <c r="F40" s="1088"/>
      <c r="G40" s="1089"/>
      <c r="K40" s="1090"/>
      <c r="L40" s="1091"/>
    </row>
    <row r="41" spans="1:12" ht="13.5">
      <c r="A41" s="971"/>
      <c r="B41" s="971"/>
      <c r="D41" s="1087"/>
      <c r="E41" s="1087"/>
      <c r="F41" s="1088"/>
      <c r="G41" s="1089"/>
      <c r="K41" s="1090"/>
      <c r="L41" s="1091"/>
    </row>
    <row r="42" spans="1:2" ht="13.5">
      <c r="A42" s="971"/>
      <c r="B42" s="971"/>
    </row>
    <row r="43" spans="1:2" ht="13.5">
      <c r="A43" s="971"/>
      <c r="B43" s="971"/>
    </row>
    <row r="44" spans="1:2" ht="13.5">
      <c r="A44" s="971"/>
      <c r="B44" s="971"/>
    </row>
    <row r="45" spans="1:2" ht="13.5">
      <c r="A45" s="971"/>
      <c r="B45" s="971"/>
    </row>
    <row r="46" spans="1:2" ht="13.5">
      <c r="A46" s="971"/>
      <c r="B46" s="971"/>
    </row>
    <row r="47" spans="1:2" ht="13.5">
      <c r="A47" s="971"/>
      <c r="B47" s="971"/>
    </row>
    <row r="48" spans="1:2" ht="13.5">
      <c r="A48" s="971"/>
      <c r="B48" s="971"/>
    </row>
    <row r="49" spans="1:2" ht="13.5">
      <c r="A49" s="971"/>
      <c r="B49" s="971"/>
    </row>
    <row r="50" spans="1:2" ht="13.5">
      <c r="A50" s="971"/>
      <c r="B50" s="971"/>
    </row>
    <row r="51" spans="1:2" ht="13.5">
      <c r="A51" s="971"/>
      <c r="B51" s="971"/>
    </row>
    <row r="52" spans="1:2" ht="13.5">
      <c r="A52" s="971"/>
      <c r="B52" s="971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  <headerFooter alignWithMargins="0">
    <oddHeader>&amp;L
&amp;R&amp;"Times New Roman CE,kurzíva\&amp;14Vyhodnocení vlivu činnosti odštěpného závodu GEAM 
Dolní Rožínka na životní prostředí v roce 2002</oddHeader>
    <oddFooter>&amp;C&amp;"Times New Roman CE,kurzíva\&amp;14Stránka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AA39"/>
  <sheetViews>
    <sheetView workbookViewId="0" topLeftCell="B23">
      <selection activeCell="N38" sqref="C38:N38"/>
    </sheetView>
  </sheetViews>
  <sheetFormatPr defaultColWidth="12.00390625" defaultRowHeight="12.75"/>
  <cols>
    <col min="1" max="1" width="3.25390625" style="1119" customWidth="1"/>
    <col min="2" max="2" width="19.00390625" style="1099" customWidth="1"/>
    <col min="3" max="3" width="8.125" style="1105" customWidth="1"/>
    <col min="4" max="4" width="8.125" style="1099" customWidth="1"/>
    <col min="5" max="5" width="8.125" style="1103" customWidth="1"/>
    <col min="6" max="6" width="8.125" style="1099" customWidth="1"/>
    <col min="7" max="7" width="8.125" style="1103" customWidth="1"/>
    <col min="8" max="8" width="8.125" style="1104" customWidth="1"/>
    <col min="9" max="9" width="8.125" style="1103" customWidth="1"/>
    <col min="10" max="10" width="8.125" style="1104" customWidth="1"/>
    <col min="11" max="11" width="8.125" style="1105" customWidth="1"/>
    <col min="12" max="12" width="8.125" style="1104" customWidth="1"/>
    <col min="13" max="13" width="8.125" style="1105" customWidth="1"/>
    <col min="14" max="14" width="8.125" style="1104" customWidth="1"/>
    <col min="15" max="16384" width="7.125" style="1099" customWidth="1"/>
  </cols>
  <sheetData>
    <row r="1" spans="1:14" ht="15">
      <c r="A1" s="1092"/>
      <c r="B1" s="1093"/>
      <c r="C1" s="1094"/>
      <c r="D1" s="1095"/>
      <c r="E1" s="1096"/>
      <c r="F1" s="1095"/>
      <c r="G1" s="1096"/>
      <c r="H1" s="1097"/>
      <c r="I1" s="1096"/>
      <c r="J1" s="1097"/>
      <c r="K1" s="1094"/>
      <c r="L1" s="1097"/>
      <c r="M1" s="1094"/>
      <c r="N1" s="1098"/>
    </row>
    <row r="2" spans="1:14" ht="15">
      <c r="A2" s="1100"/>
      <c r="B2" s="1101" t="s">
        <v>88</v>
      </c>
      <c r="C2" s="1102"/>
      <c r="N2" s="1106"/>
    </row>
    <row r="3" spans="1:14" ht="15">
      <c r="A3" s="1100"/>
      <c r="B3" s="1101" t="s">
        <v>42</v>
      </c>
      <c r="C3" s="1107"/>
      <c r="N3" s="1106"/>
    </row>
    <row r="4" spans="1:14" ht="15.75" customHeight="1">
      <c r="A4" s="1100"/>
      <c r="B4" s="1108"/>
      <c r="C4" s="1109"/>
      <c r="D4" s="1110"/>
      <c r="E4" s="1111"/>
      <c r="F4" s="1110"/>
      <c r="G4" s="1111"/>
      <c r="H4" s="1112"/>
      <c r="J4" s="1112"/>
      <c r="L4" s="1112"/>
      <c r="N4" s="1113"/>
    </row>
    <row r="5" spans="1:14" ht="17.25">
      <c r="A5" s="1100"/>
      <c r="B5" s="1114" t="s">
        <v>43</v>
      </c>
      <c r="C5" s="1115"/>
      <c r="N5" s="1106"/>
    </row>
    <row r="6" spans="1:14" ht="17.25">
      <c r="A6" s="1100"/>
      <c r="B6" s="1116"/>
      <c r="C6" s="1115"/>
      <c r="N6" s="1106"/>
    </row>
    <row r="7" spans="1:14" ht="18">
      <c r="A7" s="1100"/>
      <c r="B7" s="1117" t="s">
        <v>80</v>
      </c>
      <c r="C7" s="1107"/>
      <c r="N7" s="1106"/>
    </row>
    <row r="8" spans="1:14" ht="18">
      <c r="A8" s="1100"/>
      <c r="B8" s="1117"/>
      <c r="C8" s="1107"/>
      <c r="N8" s="1106"/>
    </row>
    <row r="9" spans="1:14" ht="18">
      <c r="A9" s="1100"/>
      <c r="B9" s="1118" t="s">
        <v>96</v>
      </c>
      <c r="C9" s="1107"/>
      <c r="N9" s="1106"/>
    </row>
    <row r="10" spans="1:14" ht="15">
      <c r="A10" s="1100"/>
      <c r="B10" s="1119"/>
      <c r="C10" s="1120"/>
      <c r="N10" s="1106"/>
    </row>
    <row r="11" spans="1:14" ht="15">
      <c r="A11" s="1100"/>
      <c r="B11" s="1108" t="s">
        <v>44</v>
      </c>
      <c r="C11" s="1120"/>
      <c r="L11" s="1121"/>
      <c r="M11" s="1121" t="s">
        <v>95</v>
      </c>
      <c r="N11" s="1106"/>
    </row>
    <row r="12" spans="1:27" s="1132" customFormat="1" ht="15">
      <c r="A12" s="1100"/>
      <c r="B12" s="1122" t="s">
        <v>0</v>
      </c>
      <c r="C12" s="1123" t="s">
        <v>46</v>
      </c>
      <c r="D12" s="1124"/>
      <c r="E12" s="1125" t="s">
        <v>47</v>
      </c>
      <c r="F12" s="1126"/>
      <c r="G12" s="1127" t="s">
        <v>48</v>
      </c>
      <c r="H12" s="1128"/>
      <c r="I12" s="1129" t="s">
        <v>49</v>
      </c>
      <c r="J12" s="1128"/>
      <c r="K12" s="1130" t="s">
        <v>50</v>
      </c>
      <c r="L12" s="1128"/>
      <c r="M12" s="1130" t="s">
        <v>51</v>
      </c>
      <c r="N12" s="1131"/>
      <c r="O12" s="1099"/>
      <c r="P12" s="1099"/>
      <c r="Q12" s="1099"/>
      <c r="R12" s="1099"/>
      <c r="S12" s="1099"/>
      <c r="T12" s="1099"/>
      <c r="U12" s="1099"/>
      <c r="V12" s="1099"/>
      <c r="W12" s="1099"/>
      <c r="X12" s="1099"/>
      <c r="Y12" s="1099"/>
      <c r="Z12" s="1099"/>
      <c r="AA12" s="1099"/>
    </row>
    <row r="13" spans="1:27" s="1132" customFormat="1" ht="18">
      <c r="A13" s="1100"/>
      <c r="B13" s="1133" t="s">
        <v>52</v>
      </c>
      <c r="C13" s="1134" t="s">
        <v>13</v>
      </c>
      <c r="D13" s="1135" t="s">
        <v>81</v>
      </c>
      <c r="E13" s="1134" t="s">
        <v>13</v>
      </c>
      <c r="F13" s="1135" t="s">
        <v>81</v>
      </c>
      <c r="G13" s="1134" t="s">
        <v>13</v>
      </c>
      <c r="H13" s="1135" t="s">
        <v>81</v>
      </c>
      <c r="I13" s="1134" t="s">
        <v>13</v>
      </c>
      <c r="J13" s="1135" t="s">
        <v>81</v>
      </c>
      <c r="K13" s="1134" t="s">
        <v>13</v>
      </c>
      <c r="L13" s="1135" t="s">
        <v>81</v>
      </c>
      <c r="M13" s="1134" t="s">
        <v>13</v>
      </c>
      <c r="N13" s="1136" t="s">
        <v>81</v>
      </c>
      <c r="O13" s="1099"/>
      <c r="P13" s="1099"/>
      <c r="Q13" s="1099"/>
      <c r="R13" s="1099"/>
      <c r="S13" s="1099"/>
      <c r="T13" s="1099"/>
      <c r="U13" s="1099"/>
      <c r="V13" s="1099"/>
      <c r="W13" s="1099"/>
      <c r="X13" s="1099"/>
      <c r="Y13" s="1099"/>
      <c r="Z13" s="1099"/>
      <c r="AA13" s="1099"/>
    </row>
    <row r="14" spans="1:27" s="1141" customFormat="1" ht="15" customHeight="1">
      <c r="A14" s="1100"/>
      <c r="B14" s="1137" t="s">
        <v>55</v>
      </c>
      <c r="C14" s="1138" t="s">
        <v>56</v>
      </c>
      <c r="D14" s="1139" t="s">
        <v>57</v>
      </c>
      <c r="E14" s="1138" t="s">
        <v>56</v>
      </c>
      <c r="F14" s="1139" t="s">
        <v>57</v>
      </c>
      <c r="G14" s="1138" t="s">
        <v>56</v>
      </c>
      <c r="H14" s="1139" t="s">
        <v>57</v>
      </c>
      <c r="I14" s="1138" t="s">
        <v>56</v>
      </c>
      <c r="J14" s="1139" t="s">
        <v>57</v>
      </c>
      <c r="K14" s="1138" t="s">
        <v>56</v>
      </c>
      <c r="L14" s="1139" t="s">
        <v>57</v>
      </c>
      <c r="M14" s="1138" t="s">
        <v>56</v>
      </c>
      <c r="N14" s="1140" t="s">
        <v>57</v>
      </c>
      <c r="O14" s="1119"/>
      <c r="P14" s="1119"/>
      <c r="Q14" s="1119"/>
      <c r="R14" s="1119"/>
      <c r="S14" s="1119"/>
      <c r="T14" s="1119"/>
      <c r="U14" s="1119"/>
      <c r="V14" s="1119"/>
      <c r="W14" s="1119"/>
      <c r="X14" s="1119"/>
      <c r="Y14" s="1119"/>
      <c r="Z14" s="1119"/>
      <c r="AA14" s="1119"/>
    </row>
    <row r="15" spans="1:27" s="1132" customFormat="1" ht="15">
      <c r="A15" s="1100"/>
      <c r="B15" s="1142"/>
      <c r="C15" s="1143">
        <v>1.08</v>
      </c>
      <c r="D15" s="1144">
        <v>240</v>
      </c>
      <c r="E15" s="1143">
        <v>1.08</v>
      </c>
      <c r="F15" s="1144">
        <v>120</v>
      </c>
      <c r="G15" s="1143">
        <v>0.994</v>
      </c>
      <c r="H15" s="1144">
        <v>260</v>
      </c>
      <c r="I15" s="1143">
        <v>1.11</v>
      </c>
      <c r="J15" s="1144">
        <v>430</v>
      </c>
      <c r="K15" s="1143">
        <v>1.08</v>
      </c>
      <c r="L15" s="1144">
        <v>190</v>
      </c>
      <c r="M15" s="1143">
        <v>0.987</v>
      </c>
      <c r="N15" s="1145">
        <v>250</v>
      </c>
      <c r="O15" s="1099"/>
      <c r="P15" s="1099"/>
      <c r="Q15" s="1099"/>
      <c r="R15" s="1099"/>
      <c r="S15" s="1099"/>
      <c r="T15" s="1099"/>
      <c r="U15" s="1099"/>
      <c r="V15" s="1099"/>
      <c r="W15" s="1099"/>
      <c r="X15" s="1099"/>
      <c r="Y15" s="1099"/>
      <c r="Z15" s="1099"/>
      <c r="AA15" s="1099"/>
    </row>
    <row r="16" spans="1:27" s="1132" customFormat="1" ht="15">
      <c r="A16" s="1100"/>
      <c r="B16" s="1142"/>
      <c r="C16" s="1143">
        <v>1.05</v>
      </c>
      <c r="D16" s="1144">
        <v>210</v>
      </c>
      <c r="E16" s="1143"/>
      <c r="F16" s="1144"/>
      <c r="G16" s="1143"/>
      <c r="H16" s="1144"/>
      <c r="I16" s="1143"/>
      <c r="J16" s="1144"/>
      <c r="K16" s="1143"/>
      <c r="L16" s="1144"/>
      <c r="M16" s="1143"/>
      <c r="N16" s="1145"/>
      <c r="O16" s="1099"/>
      <c r="P16" s="1099"/>
      <c r="Q16" s="1099"/>
      <c r="R16" s="1099"/>
      <c r="S16" s="1099"/>
      <c r="T16" s="1099"/>
      <c r="U16" s="1099"/>
      <c r="V16" s="1099"/>
      <c r="W16" s="1099"/>
      <c r="X16" s="1099"/>
      <c r="Y16" s="1099"/>
      <c r="Z16" s="1099"/>
      <c r="AA16" s="1099"/>
    </row>
    <row r="17" spans="1:27" s="1132" customFormat="1" ht="15">
      <c r="A17" s="1100"/>
      <c r="B17" s="1142"/>
      <c r="C17" s="1143">
        <v>1.03</v>
      </c>
      <c r="D17" s="1144">
        <v>250</v>
      </c>
      <c r="E17" s="1143"/>
      <c r="F17" s="1144"/>
      <c r="G17" s="1143"/>
      <c r="H17" s="1144"/>
      <c r="I17" s="1143"/>
      <c r="J17" s="1144"/>
      <c r="K17" s="1143"/>
      <c r="L17" s="1144"/>
      <c r="M17" s="1143"/>
      <c r="N17" s="1145"/>
      <c r="O17" s="1099"/>
      <c r="P17" s="1099"/>
      <c r="Q17" s="1099"/>
      <c r="R17" s="1099"/>
      <c r="S17" s="1099"/>
      <c r="T17" s="1099"/>
      <c r="U17" s="1099"/>
      <c r="V17" s="1099"/>
      <c r="W17" s="1099"/>
      <c r="X17" s="1099"/>
      <c r="Y17" s="1099"/>
      <c r="Z17" s="1099"/>
      <c r="AA17" s="1099"/>
    </row>
    <row r="18" spans="1:27" s="1132" customFormat="1" ht="15">
      <c r="A18" s="1100"/>
      <c r="B18" s="1142"/>
      <c r="C18" s="1143">
        <v>1.09</v>
      </c>
      <c r="D18" s="1144">
        <v>880</v>
      </c>
      <c r="E18" s="1143"/>
      <c r="F18" s="1144"/>
      <c r="G18" s="1143"/>
      <c r="H18" s="1144"/>
      <c r="I18" s="1143"/>
      <c r="J18" s="1144"/>
      <c r="K18" s="1143"/>
      <c r="L18" s="1144"/>
      <c r="M18" s="1143"/>
      <c r="N18" s="1145"/>
      <c r="O18" s="1099"/>
      <c r="P18" s="1099"/>
      <c r="Q18" s="1099"/>
      <c r="R18" s="1099"/>
      <c r="S18" s="1099"/>
      <c r="T18" s="1099"/>
      <c r="U18" s="1099"/>
      <c r="V18" s="1099"/>
      <c r="W18" s="1099"/>
      <c r="X18" s="1099"/>
      <c r="Y18" s="1099"/>
      <c r="Z18" s="1099"/>
      <c r="AA18" s="1099"/>
    </row>
    <row r="19" spans="1:27" s="1132" customFormat="1" ht="15.75" thickBot="1">
      <c r="A19" s="1100"/>
      <c r="B19" s="1142"/>
      <c r="C19" s="1143"/>
      <c r="D19" s="1144"/>
      <c r="E19" s="1143"/>
      <c r="F19" s="1144"/>
      <c r="G19" s="1143"/>
      <c r="H19" s="1144"/>
      <c r="I19" s="1143"/>
      <c r="J19" s="1144"/>
      <c r="K19" s="1143"/>
      <c r="L19" s="1144"/>
      <c r="M19" s="1143"/>
      <c r="N19" s="1146"/>
      <c r="O19" s="1099"/>
      <c r="P19" s="1099"/>
      <c r="Q19" s="1099"/>
      <c r="R19" s="1099"/>
      <c r="S19" s="1099"/>
      <c r="T19" s="1099"/>
      <c r="U19" s="1099"/>
      <c r="V19" s="1099"/>
      <c r="W19" s="1099"/>
      <c r="X19" s="1099"/>
      <c r="Y19" s="1099"/>
      <c r="Z19" s="1099"/>
      <c r="AA19" s="1099"/>
    </row>
    <row r="20" spans="1:27" s="1132" customFormat="1" ht="15.75" thickTop="1">
      <c r="A20" s="1100"/>
      <c r="B20" s="1147" t="s">
        <v>58</v>
      </c>
      <c r="C20" s="1148">
        <v>0.01</v>
      </c>
      <c r="D20" s="1149">
        <v>30</v>
      </c>
      <c r="E20" s="1148">
        <v>0.01</v>
      </c>
      <c r="F20" s="1149">
        <v>30</v>
      </c>
      <c r="G20" s="1148">
        <v>0.01</v>
      </c>
      <c r="H20" s="1149">
        <v>30</v>
      </c>
      <c r="I20" s="1148">
        <v>0.01</v>
      </c>
      <c r="J20" s="1149">
        <v>30</v>
      </c>
      <c r="K20" s="1148">
        <v>0.01</v>
      </c>
      <c r="L20" s="1149">
        <v>30</v>
      </c>
      <c r="M20" s="1148">
        <v>0.01</v>
      </c>
      <c r="N20" s="1150">
        <v>30</v>
      </c>
      <c r="O20" s="1099"/>
      <c r="P20" s="1099"/>
      <c r="Q20" s="1099"/>
      <c r="R20" s="1099"/>
      <c r="S20" s="1099"/>
      <c r="T20" s="1099"/>
      <c r="U20" s="1099"/>
      <c r="V20" s="1099"/>
      <c r="W20" s="1099"/>
      <c r="X20" s="1099"/>
      <c r="Y20" s="1099"/>
      <c r="Z20" s="1099"/>
      <c r="AA20" s="1099"/>
    </row>
    <row r="21" spans="1:27" s="1132" customFormat="1" ht="15.75" thickBot="1">
      <c r="A21" s="1100"/>
      <c r="B21" s="1151" t="s">
        <v>59</v>
      </c>
      <c r="C21" s="1152">
        <v>3</v>
      </c>
      <c r="D21" s="1153">
        <v>1000</v>
      </c>
      <c r="E21" s="1152">
        <v>3</v>
      </c>
      <c r="F21" s="1153">
        <v>1000</v>
      </c>
      <c r="G21" s="1152">
        <v>3</v>
      </c>
      <c r="H21" s="1153">
        <v>1000</v>
      </c>
      <c r="I21" s="1152">
        <v>3</v>
      </c>
      <c r="J21" s="1153">
        <v>1000</v>
      </c>
      <c r="K21" s="1152">
        <v>3</v>
      </c>
      <c r="L21" s="1153">
        <v>1000</v>
      </c>
      <c r="M21" s="1152">
        <v>3</v>
      </c>
      <c r="N21" s="1154">
        <v>1000</v>
      </c>
      <c r="O21" s="1099"/>
      <c r="P21" s="1099"/>
      <c r="Q21" s="1099"/>
      <c r="R21" s="1099"/>
      <c r="S21" s="1099"/>
      <c r="T21" s="1099"/>
      <c r="U21" s="1099"/>
      <c r="V21" s="1099"/>
      <c r="W21" s="1099"/>
      <c r="X21" s="1099"/>
      <c r="Y21" s="1099"/>
      <c r="Z21" s="1099"/>
      <c r="AA21" s="1099"/>
    </row>
    <row r="22" spans="1:27" s="1132" customFormat="1" ht="15.75" thickTop="1">
      <c r="A22" s="1100"/>
      <c r="B22" s="1155" t="s">
        <v>40</v>
      </c>
      <c r="C22" s="1156">
        <f aca="true" t="shared" si="0" ref="C22:N22">AVERAGEA(C15:C19)</f>
        <v>1.0625</v>
      </c>
      <c r="D22" s="1157">
        <f t="shared" si="0"/>
        <v>395</v>
      </c>
      <c r="E22" s="1156">
        <f t="shared" si="0"/>
        <v>1.08</v>
      </c>
      <c r="F22" s="1157">
        <f t="shared" si="0"/>
        <v>120</v>
      </c>
      <c r="G22" s="1156">
        <f t="shared" si="0"/>
        <v>0.994</v>
      </c>
      <c r="H22" s="1157">
        <f t="shared" si="0"/>
        <v>260</v>
      </c>
      <c r="I22" s="1156">
        <f t="shared" si="0"/>
        <v>1.11</v>
      </c>
      <c r="J22" s="1157">
        <f t="shared" si="0"/>
        <v>430</v>
      </c>
      <c r="K22" s="1156">
        <f t="shared" si="0"/>
        <v>1.08</v>
      </c>
      <c r="L22" s="1157">
        <f t="shared" si="0"/>
        <v>190</v>
      </c>
      <c r="M22" s="1156">
        <f t="shared" si="0"/>
        <v>0.987</v>
      </c>
      <c r="N22" s="1158">
        <f t="shared" si="0"/>
        <v>250</v>
      </c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</row>
    <row r="23" spans="1:27" s="1132" customFormat="1" ht="15">
      <c r="A23" s="1100"/>
      <c r="B23" s="1142" t="s">
        <v>63</v>
      </c>
      <c r="C23" s="1159">
        <f aca="true" t="shared" si="1" ref="C23:N23">MINA(C15:C19)</f>
        <v>1.03</v>
      </c>
      <c r="D23" s="1160">
        <f t="shared" si="1"/>
        <v>210</v>
      </c>
      <c r="E23" s="1159">
        <f t="shared" si="1"/>
        <v>1.08</v>
      </c>
      <c r="F23" s="1160">
        <f t="shared" si="1"/>
        <v>120</v>
      </c>
      <c r="G23" s="1159">
        <f t="shared" si="1"/>
        <v>0.994</v>
      </c>
      <c r="H23" s="1160">
        <f t="shared" si="1"/>
        <v>260</v>
      </c>
      <c r="I23" s="1159">
        <f t="shared" si="1"/>
        <v>1.11</v>
      </c>
      <c r="J23" s="1160">
        <f t="shared" si="1"/>
        <v>430</v>
      </c>
      <c r="K23" s="1159">
        <f t="shared" si="1"/>
        <v>1.08</v>
      </c>
      <c r="L23" s="1160">
        <f t="shared" si="1"/>
        <v>190</v>
      </c>
      <c r="M23" s="1159">
        <f t="shared" si="1"/>
        <v>0.987</v>
      </c>
      <c r="N23" s="1161">
        <f t="shared" si="1"/>
        <v>250</v>
      </c>
      <c r="O23" s="1099"/>
      <c r="P23" s="1099"/>
      <c r="Q23" s="1099"/>
      <c r="R23" s="1099"/>
      <c r="S23" s="1099"/>
      <c r="T23" s="1099"/>
      <c r="U23" s="1099"/>
      <c r="V23" s="1099"/>
      <c r="W23" s="1099"/>
      <c r="X23" s="1099"/>
      <c r="Y23" s="1099"/>
      <c r="Z23" s="1099"/>
      <c r="AA23" s="1099"/>
    </row>
    <row r="24" spans="1:27" s="1132" customFormat="1" ht="15">
      <c r="A24" s="1100"/>
      <c r="B24" s="1137" t="s">
        <v>64</v>
      </c>
      <c r="C24" s="1162">
        <f aca="true" t="shared" si="2" ref="C24:N24">MAXA(C15:C19)</f>
        <v>1.09</v>
      </c>
      <c r="D24" s="1163">
        <f t="shared" si="2"/>
        <v>880</v>
      </c>
      <c r="E24" s="1162">
        <f t="shared" si="2"/>
        <v>1.08</v>
      </c>
      <c r="F24" s="1163">
        <f t="shared" si="2"/>
        <v>120</v>
      </c>
      <c r="G24" s="1162">
        <f t="shared" si="2"/>
        <v>0.994</v>
      </c>
      <c r="H24" s="1163">
        <f t="shared" si="2"/>
        <v>260</v>
      </c>
      <c r="I24" s="1162">
        <f t="shared" si="2"/>
        <v>1.11</v>
      </c>
      <c r="J24" s="1163">
        <f t="shared" si="2"/>
        <v>430</v>
      </c>
      <c r="K24" s="1162">
        <f t="shared" si="2"/>
        <v>1.08</v>
      </c>
      <c r="L24" s="1163">
        <f t="shared" si="2"/>
        <v>190</v>
      </c>
      <c r="M24" s="1162">
        <f t="shared" si="2"/>
        <v>0.987</v>
      </c>
      <c r="N24" s="1164">
        <f t="shared" si="2"/>
        <v>250</v>
      </c>
      <c r="O24" s="1099"/>
      <c r="P24" s="1099"/>
      <c r="Q24" s="1099"/>
      <c r="R24" s="1099"/>
      <c r="S24" s="1099"/>
      <c r="T24" s="1099"/>
      <c r="U24" s="1099"/>
      <c r="V24" s="1099"/>
      <c r="W24" s="1099"/>
      <c r="X24" s="1099"/>
      <c r="Y24" s="1099"/>
      <c r="Z24" s="1099"/>
      <c r="AA24" s="1099"/>
    </row>
    <row r="25" spans="1:27" s="1132" customFormat="1" ht="15" customHeight="1">
      <c r="A25" s="1100"/>
      <c r="B25" s="1165"/>
      <c r="C25" s="1105"/>
      <c r="D25" s="1099"/>
      <c r="E25" s="1103"/>
      <c r="F25" s="1099"/>
      <c r="G25" s="1103"/>
      <c r="H25" s="1104"/>
      <c r="I25" s="1103"/>
      <c r="J25" s="1104"/>
      <c r="K25" s="1105"/>
      <c r="L25" s="1104"/>
      <c r="M25" s="1105"/>
      <c r="N25" s="1106"/>
      <c r="O25" s="1099"/>
      <c r="P25" s="1099"/>
      <c r="Q25" s="1099"/>
      <c r="R25" s="1099"/>
      <c r="S25" s="1099"/>
      <c r="T25" s="1099"/>
      <c r="U25" s="1099"/>
      <c r="V25" s="1099"/>
      <c r="W25" s="1099"/>
      <c r="X25" s="1099"/>
      <c r="Y25" s="1099"/>
      <c r="Z25" s="1099"/>
      <c r="AA25" s="1099"/>
    </row>
    <row r="26" spans="1:27" s="1132" customFormat="1" ht="15">
      <c r="A26" s="1100"/>
      <c r="B26" s="1122" t="s">
        <v>0</v>
      </c>
      <c r="C26" s="1127" t="s">
        <v>65</v>
      </c>
      <c r="D26" s="1166"/>
      <c r="E26" s="1125" t="s">
        <v>66</v>
      </c>
      <c r="F26" s="1126"/>
      <c r="G26" s="1127" t="s">
        <v>67</v>
      </c>
      <c r="H26" s="1167"/>
      <c r="I26" s="1130" t="s">
        <v>68</v>
      </c>
      <c r="J26" s="1167"/>
      <c r="K26" s="1129" t="s">
        <v>69</v>
      </c>
      <c r="L26" s="1167"/>
      <c r="M26" s="1129" t="s">
        <v>70</v>
      </c>
      <c r="N26" s="1168"/>
      <c r="O26" s="1099"/>
      <c r="P26" s="1099"/>
      <c r="Q26" s="1099"/>
      <c r="R26" s="1099"/>
      <c r="S26" s="1099"/>
      <c r="T26" s="1099"/>
      <c r="U26" s="1099"/>
      <c r="V26" s="1099"/>
      <c r="W26" s="1099"/>
      <c r="X26" s="1099"/>
      <c r="Y26" s="1099"/>
      <c r="Z26" s="1099"/>
      <c r="AA26" s="1099"/>
    </row>
    <row r="27" spans="1:27" s="1132" customFormat="1" ht="18">
      <c r="A27" s="1100"/>
      <c r="B27" s="1133" t="s">
        <v>52</v>
      </c>
      <c r="C27" s="1134" t="s">
        <v>13</v>
      </c>
      <c r="D27" s="1135" t="s">
        <v>81</v>
      </c>
      <c r="E27" s="1134" t="s">
        <v>13</v>
      </c>
      <c r="F27" s="1135" t="s">
        <v>81</v>
      </c>
      <c r="G27" s="1134" t="s">
        <v>13</v>
      </c>
      <c r="H27" s="1135" t="s">
        <v>81</v>
      </c>
      <c r="I27" s="1134" t="s">
        <v>13</v>
      </c>
      <c r="J27" s="1135" t="s">
        <v>81</v>
      </c>
      <c r="K27" s="1134" t="s">
        <v>13</v>
      </c>
      <c r="L27" s="1135" t="s">
        <v>81</v>
      </c>
      <c r="M27" s="1134" t="s">
        <v>13</v>
      </c>
      <c r="N27" s="1136" t="s">
        <v>81</v>
      </c>
      <c r="O27" s="1099"/>
      <c r="P27" s="1099"/>
      <c r="Q27" s="1099"/>
      <c r="R27" s="1099"/>
      <c r="S27" s="1099"/>
      <c r="T27" s="1099"/>
      <c r="U27" s="1099"/>
      <c r="V27" s="1099"/>
      <c r="W27" s="1099"/>
      <c r="X27" s="1099"/>
      <c r="Y27" s="1099"/>
      <c r="Z27" s="1099"/>
      <c r="AA27" s="1099"/>
    </row>
    <row r="28" spans="1:27" s="1141" customFormat="1" ht="15" customHeight="1">
      <c r="A28" s="1100"/>
      <c r="B28" s="1137" t="s">
        <v>55</v>
      </c>
      <c r="C28" s="1138" t="s">
        <v>56</v>
      </c>
      <c r="D28" s="1139" t="s">
        <v>57</v>
      </c>
      <c r="E28" s="1138" t="s">
        <v>56</v>
      </c>
      <c r="F28" s="1139" t="s">
        <v>57</v>
      </c>
      <c r="G28" s="1138" t="s">
        <v>56</v>
      </c>
      <c r="H28" s="1139" t="s">
        <v>57</v>
      </c>
      <c r="I28" s="1138" t="s">
        <v>56</v>
      </c>
      <c r="J28" s="1139" t="s">
        <v>57</v>
      </c>
      <c r="K28" s="1138" t="s">
        <v>56</v>
      </c>
      <c r="L28" s="1139" t="s">
        <v>57</v>
      </c>
      <c r="M28" s="1138" t="s">
        <v>56</v>
      </c>
      <c r="N28" s="1169" t="s">
        <v>57</v>
      </c>
      <c r="O28" s="1119"/>
      <c r="P28" s="1119"/>
      <c r="Q28" s="1119"/>
      <c r="R28" s="1119"/>
      <c r="S28" s="1119"/>
      <c r="T28" s="1119"/>
      <c r="U28" s="1119"/>
      <c r="V28" s="1119"/>
      <c r="W28" s="1119"/>
      <c r="X28" s="1119"/>
      <c r="Y28" s="1119"/>
      <c r="Z28" s="1119"/>
      <c r="AA28" s="1119"/>
    </row>
    <row r="29" spans="1:27" s="1132" customFormat="1" ht="15">
      <c r="A29" s="1100"/>
      <c r="B29" s="1142"/>
      <c r="C29" s="1143">
        <v>0.909</v>
      </c>
      <c r="D29" s="1144">
        <v>220</v>
      </c>
      <c r="E29" s="684">
        <v>1</v>
      </c>
      <c r="F29" s="685">
        <v>260</v>
      </c>
      <c r="G29" s="1143">
        <v>1.01</v>
      </c>
      <c r="H29" s="1144">
        <v>270</v>
      </c>
      <c r="I29" s="1143">
        <v>2.04</v>
      </c>
      <c r="J29" s="1144">
        <v>830</v>
      </c>
      <c r="K29" s="1143">
        <v>0.999</v>
      </c>
      <c r="L29" s="1144">
        <v>220</v>
      </c>
      <c r="M29" s="1143">
        <v>0.957</v>
      </c>
      <c r="N29" s="1146">
        <v>300</v>
      </c>
      <c r="O29" s="1099"/>
      <c r="P29" s="1099"/>
      <c r="Q29" s="1099"/>
      <c r="R29" s="1099"/>
      <c r="S29" s="1099"/>
      <c r="T29" s="1099"/>
      <c r="U29" s="1099"/>
      <c r="V29" s="1099"/>
      <c r="W29" s="1099"/>
      <c r="X29" s="1099"/>
      <c r="Y29" s="1099"/>
      <c r="Z29" s="1099"/>
      <c r="AA29" s="1099"/>
    </row>
    <row r="30" spans="1:27" s="1132" customFormat="1" ht="15">
      <c r="A30" s="1100"/>
      <c r="B30" s="1142"/>
      <c r="C30" s="1143"/>
      <c r="D30" s="1144"/>
      <c r="E30" s="1143"/>
      <c r="F30" s="1144"/>
      <c r="G30" s="1143"/>
      <c r="H30" s="1144"/>
      <c r="I30" s="1143"/>
      <c r="J30" s="1144">
        <v>460</v>
      </c>
      <c r="K30" s="1143"/>
      <c r="L30" s="1144"/>
      <c r="M30" s="1143"/>
      <c r="N30" s="1146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099"/>
      <c r="Z30" s="1099"/>
      <c r="AA30" s="1099"/>
    </row>
    <row r="31" spans="1:27" s="1132" customFormat="1" ht="15">
      <c r="A31" s="1100"/>
      <c r="B31" s="1142"/>
      <c r="C31" s="1143"/>
      <c r="D31" s="1144"/>
      <c r="E31" s="1143"/>
      <c r="F31" s="1144"/>
      <c r="G31" s="1143"/>
      <c r="H31" s="1144"/>
      <c r="I31" s="1143"/>
      <c r="J31" s="1144">
        <v>320</v>
      </c>
      <c r="K31" s="1143"/>
      <c r="L31" s="1144"/>
      <c r="M31" s="1143"/>
      <c r="N31" s="1146"/>
      <c r="O31" s="1099"/>
      <c r="P31" s="1099"/>
      <c r="Q31" s="1099"/>
      <c r="R31" s="1099"/>
      <c r="S31" s="1099"/>
      <c r="T31" s="1099"/>
      <c r="U31" s="1099"/>
      <c r="V31" s="1099"/>
      <c r="W31" s="1099"/>
      <c r="X31" s="1099"/>
      <c r="Y31" s="1099"/>
      <c r="Z31" s="1099"/>
      <c r="AA31" s="1099"/>
    </row>
    <row r="32" spans="1:27" s="1132" customFormat="1" ht="15">
      <c r="A32" s="1100"/>
      <c r="B32" s="1142"/>
      <c r="C32" s="1143"/>
      <c r="D32" s="1144"/>
      <c r="E32" s="1143"/>
      <c r="F32" s="1144"/>
      <c r="G32" s="1143"/>
      <c r="H32" s="1144"/>
      <c r="I32" s="1143"/>
      <c r="J32" s="1144"/>
      <c r="K32" s="1143"/>
      <c r="L32" s="1144"/>
      <c r="M32" s="1143"/>
      <c r="N32" s="1146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</row>
    <row r="33" spans="1:27" s="1132" customFormat="1" ht="15.75" thickBot="1">
      <c r="A33" s="1100"/>
      <c r="B33" s="1142"/>
      <c r="C33" s="1143"/>
      <c r="D33" s="1144"/>
      <c r="E33" s="1143"/>
      <c r="F33" s="1144"/>
      <c r="G33" s="1143"/>
      <c r="H33" s="1144"/>
      <c r="I33" s="1143"/>
      <c r="J33" s="1144"/>
      <c r="K33" s="1143"/>
      <c r="L33" s="1144"/>
      <c r="M33" s="1143"/>
      <c r="N33" s="1146"/>
      <c r="O33" s="1099"/>
      <c r="P33" s="1099"/>
      <c r="Q33" s="1099"/>
      <c r="R33" s="1099"/>
      <c r="S33" s="1099"/>
      <c r="T33" s="1099"/>
      <c r="U33" s="1099"/>
      <c r="V33" s="1099"/>
      <c r="W33" s="1099"/>
      <c r="X33" s="1099"/>
      <c r="Y33" s="1099"/>
      <c r="Z33" s="1099"/>
      <c r="AA33" s="1099"/>
    </row>
    <row r="34" spans="1:27" s="1132" customFormat="1" ht="15.75" thickTop="1">
      <c r="A34" s="1100"/>
      <c r="B34" s="1147" t="s">
        <v>58</v>
      </c>
      <c r="C34" s="1148">
        <v>0.01</v>
      </c>
      <c r="D34" s="1149">
        <v>30</v>
      </c>
      <c r="E34" s="1148">
        <v>0.01</v>
      </c>
      <c r="F34" s="1149">
        <v>30</v>
      </c>
      <c r="G34" s="1148">
        <v>0.01</v>
      </c>
      <c r="H34" s="1149">
        <v>30</v>
      </c>
      <c r="I34" s="1148">
        <v>0.01</v>
      </c>
      <c r="J34" s="1149">
        <v>30</v>
      </c>
      <c r="K34" s="1148">
        <v>0.01</v>
      </c>
      <c r="L34" s="1149">
        <v>30</v>
      </c>
      <c r="M34" s="1148">
        <v>0.01</v>
      </c>
      <c r="N34" s="1150">
        <v>30</v>
      </c>
      <c r="O34" s="1099"/>
      <c r="P34" s="1099"/>
      <c r="Q34" s="1099"/>
      <c r="R34" s="1099"/>
      <c r="S34" s="1099"/>
      <c r="T34" s="1099"/>
      <c r="U34" s="1099"/>
      <c r="V34" s="1099"/>
      <c r="W34" s="1099"/>
      <c r="X34" s="1099"/>
      <c r="Y34" s="1099"/>
      <c r="Z34" s="1099"/>
      <c r="AA34" s="1099"/>
    </row>
    <row r="35" spans="1:27" s="1132" customFormat="1" ht="15.75" thickBot="1">
      <c r="A35" s="1100"/>
      <c r="B35" s="1170" t="s">
        <v>59</v>
      </c>
      <c r="C35" s="1152">
        <v>3</v>
      </c>
      <c r="D35" s="1153">
        <v>1000</v>
      </c>
      <c r="E35" s="1152">
        <v>3</v>
      </c>
      <c r="F35" s="1153">
        <v>1000</v>
      </c>
      <c r="G35" s="1152">
        <v>3</v>
      </c>
      <c r="H35" s="1153">
        <v>1000</v>
      </c>
      <c r="I35" s="1152">
        <v>3</v>
      </c>
      <c r="J35" s="1153">
        <v>1000</v>
      </c>
      <c r="K35" s="1152">
        <v>3</v>
      </c>
      <c r="L35" s="1153">
        <v>1000</v>
      </c>
      <c r="M35" s="1152">
        <v>3</v>
      </c>
      <c r="N35" s="1154">
        <v>1000</v>
      </c>
      <c r="O35" s="1099"/>
      <c r="P35" s="1099"/>
      <c r="Q35" s="1099"/>
      <c r="R35" s="1099"/>
      <c r="S35" s="1099"/>
      <c r="T35" s="1099"/>
      <c r="U35" s="1099"/>
      <c r="V35" s="1099"/>
      <c r="W35" s="1099"/>
      <c r="X35" s="1099"/>
      <c r="Y35" s="1099"/>
      <c r="Z35" s="1099"/>
      <c r="AA35" s="1099"/>
    </row>
    <row r="36" spans="1:27" s="1132" customFormat="1" ht="15.75" thickTop="1">
      <c r="A36" s="1100"/>
      <c r="B36" s="1155" t="s">
        <v>40</v>
      </c>
      <c r="C36" s="1156">
        <f aca="true" t="shared" si="3" ref="C36:N36">AVERAGEA(C29:C33)</f>
        <v>0.909</v>
      </c>
      <c r="D36" s="1157">
        <f t="shared" si="3"/>
        <v>220</v>
      </c>
      <c r="E36" s="1156">
        <f t="shared" si="3"/>
        <v>1</v>
      </c>
      <c r="F36" s="1157">
        <f t="shared" si="3"/>
        <v>260</v>
      </c>
      <c r="G36" s="1156">
        <f t="shared" si="3"/>
        <v>1.01</v>
      </c>
      <c r="H36" s="1157">
        <f t="shared" si="3"/>
        <v>270</v>
      </c>
      <c r="I36" s="1156">
        <f t="shared" si="3"/>
        <v>2.04</v>
      </c>
      <c r="J36" s="1157">
        <f t="shared" si="3"/>
        <v>536.6666666666666</v>
      </c>
      <c r="K36" s="1156">
        <f t="shared" si="3"/>
        <v>0.999</v>
      </c>
      <c r="L36" s="1157">
        <f t="shared" si="3"/>
        <v>220</v>
      </c>
      <c r="M36" s="1156">
        <f t="shared" si="3"/>
        <v>0.957</v>
      </c>
      <c r="N36" s="1158">
        <f t="shared" si="3"/>
        <v>300</v>
      </c>
      <c r="O36" s="1099"/>
      <c r="P36" s="1099"/>
      <c r="Q36" s="1099"/>
      <c r="R36" s="1099"/>
      <c r="S36" s="1099"/>
      <c r="T36" s="1099"/>
      <c r="U36" s="1099"/>
      <c r="V36" s="1099"/>
      <c r="W36" s="1099"/>
      <c r="X36" s="1099"/>
      <c r="Y36" s="1099"/>
      <c r="Z36" s="1099"/>
      <c r="AA36" s="1099"/>
    </row>
    <row r="37" spans="1:27" s="1132" customFormat="1" ht="15">
      <c r="A37" s="1100"/>
      <c r="B37" s="1142" t="s">
        <v>63</v>
      </c>
      <c r="C37" s="1159">
        <f aca="true" t="shared" si="4" ref="C37:N37">MINA(C29:C33)</f>
        <v>0.909</v>
      </c>
      <c r="D37" s="1160">
        <f t="shared" si="4"/>
        <v>220</v>
      </c>
      <c r="E37" s="1159">
        <f t="shared" si="4"/>
        <v>1</v>
      </c>
      <c r="F37" s="1160">
        <f t="shared" si="4"/>
        <v>260</v>
      </c>
      <c r="G37" s="1159">
        <f t="shared" si="4"/>
        <v>1.01</v>
      </c>
      <c r="H37" s="1160">
        <f t="shared" si="4"/>
        <v>270</v>
      </c>
      <c r="I37" s="1159">
        <f t="shared" si="4"/>
        <v>2.04</v>
      </c>
      <c r="J37" s="1160">
        <f t="shared" si="4"/>
        <v>320</v>
      </c>
      <c r="K37" s="1159">
        <f t="shared" si="4"/>
        <v>0.999</v>
      </c>
      <c r="L37" s="1160">
        <f t="shared" si="4"/>
        <v>220</v>
      </c>
      <c r="M37" s="1159">
        <f t="shared" si="4"/>
        <v>0.957</v>
      </c>
      <c r="N37" s="1171">
        <f t="shared" si="4"/>
        <v>300</v>
      </c>
      <c r="O37" s="1099"/>
      <c r="P37" s="1099"/>
      <c r="Q37" s="1099"/>
      <c r="R37" s="1099"/>
      <c r="S37" s="1099"/>
      <c r="T37" s="1099"/>
      <c r="U37" s="1099"/>
      <c r="V37" s="1099"/>
      <c r="W37" s="1099"/>
      <c r="X37" s="1099"/>
      <c r="Y37" s="1099"/>
      <c r="Z37" s="1099"/>
      <c r="AA37" s="1099"/>
    </row>
    <row r="38" spans="1:27" s="1132" customFormat="1" ht="15">
      <c r="A38" s="1100"/>
      <c r="B38" s="1142" t="s">
        <v>64</v>
      </c>
      <c r="C38" s="1172">
        <f aca="true" t="shared" si="5" ref="C38:N38">MAXA(C29:C33)</f>
        <v>0.909</v>
      </c>
      <c r="D38" s="1160">
        <f t="shared" si="5"/>
        <v>220</v>
      </c>
      <c r="E38" s="1172">
        <f t="shared" si="5"/>
        <v>1</v>
      </c>
      <c r="F38" s="1160">
        <f t="shared" si="5"/>
        <v>260</v>
      </c>
      <c r="G38" s="1172">
        <f t="shared" si="5"/>
        <v>1.01</v>
      </c>
      <c r="H38" s="1160">
        <f t="shared" si="5"/>
        <v>270</v>
      </c>
      <c r="I38" s="1172">
        <f t="shared" si="5"/>
        <v>2.04</v>
      </c>
      <c r="J38" s="1160">
        <f t="shared" si="5"/>
        <v>830</v>
      </c>
      <c r="K38" s="1172">
        <f t="shared" si="5"/>
        <v>0.999</v>
      </c>
      <c r="L38" s="1160">
        <f t="shared" si="5"/>
        <v>220</v>
      </c>
      <c r="M38" s="1172">
        <f t="shared" si="5"/>
        <v>0.957</v>
      </c>
      <c r="N38" s="1171">
        <f t="shared" si="5"/>
        <v>300</v>
      </c>
      <c r="O38" s="1099"/>
      <c r="P38" s="1099"/>
      <c r="Q38" s="1099"/>
      <c r="R38" s="1099"/>
      <c r="S38" s="1099"/>
      <c r="T38" s="1099"/>
      <c r="U38" s="1099"/>
      <c r="V38" s="1099"/>
      <c r="W38" s="1099"/>
      <c r="X38" s="1099"/>
      <c r="Y38" s="1099"/>
      <c r="Z38" s="1099"/>
      <c r="AA38" s="1099"/>
    </row>
    <row r="39" spans="1:14" ht="15.75" thickBot="1">
      <c r="A39" s="1173"/>
      <c r="B39" s="1174" t="s">
        <v>94</v>
      </c>
      <c r="C39" s="1175">
        <f>AVERAGE(C15:C19,E15:E19,G15:G19,I15:I19,K15:K19,M15:M19,C29:C33,E29:E33,G29:G33,I29:I33,K29:K33,M29:M33)</f>
        <v>1.0944</v>
      </c>
      <c r="D39" s="1176">
        <f>AVERAGE(D15:D19,F15:F19,H15:H19,J15:J19,L15:L19,N15:N19,D29:D33,F29:F33,H29:H33,J29:J33,L29:L33,N29:N33)</f>
        <v>335.88235294117646</v>
      </c>
      <c r="E39" s="1177"/>
      <c r="F39" s="1178"/>
      <c r="G39" s="1177"/>
      <c r="H39" s="1179"/>
      <c r="I39" s="1177"/>
      <c r="J39" s="1179"/>
      <c r="K39" s="1180"/>
      <c r="L39" s="1179"/>
      <c r="M39" s="1180"/>
      <c r="N39" s="1181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1"/>
  <headerFooter alignWithMargins="0">
    <oddHeader>&amp;L
&amp;R&amp;"Times New Roman CE,kurzíva"&amp;14Vyhodnocení vlivu činnosti odštěpného závodu GEAM 
Dolní Rožínka na životní prostředí v roce 2003</oddHeader>
    <oddFooter>&amp;C&amp;"Times New Roman CE,kurzíva"&amp;14Stránka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A1:N53"/>
  <sheetViews>
    <sheetView workbookViewId="0" topLeftCell="A21">
      <selection activeCell="H38" sqref="H38"/>
    </sheetView>
  </sheetViews>
  <sheetFormatPr defaultColWidth="12.00390625" defaultRowHeight="12.75"/>
  <cols>
    <col min="1" max="1" width="3.25390625" style="1190" customWidth="1"/>
    <col min="2" max="2" width="18.875" style="1189" customWidth="1"/>
    <col min="3" max="3" width="8.125" style="1304" customWidth="1"/>
    <col min="4" max="5" width="8.125" style="1192" customWidth="1"/>
    <col min="6" max="6" width="8.125" style="1193" hidden="1" customWidth="1"/>
    <col min="7" max="7" width="8.125" style="1194" hidden="1" customWidth="1"/>
    <col min="8" max="11" width="8.125" style="1189" customWidth="1"/>
    <col min="12" max="12" width="10.875" style="1189" hidden="1" customWidth="1"/>
    <col min="13" max="16384" width="12.00390625" style="1189" customWidth="1"/>
  </cols>
  <sheetData>
    <row r="1" spans="1:12" ht="13.5">
      <c r="A1" s="1182"/>
      <c r="B1" s="1183"/>
      <c r="C1" s="1184"/>
      <c r="D1" s="1185"/>
      <c r="E1" s="1185"/>
      <c r="F1" s="1186"/>
      <c r="G1" s="1187"/>
      <c r="H1" s="1183"/>
      <c r="I1" s="1183"/>
      <c r="J1" s="1183"/>
      <c r="K1" s="1188"/>
      <c r="L1" s="1188"/>
    </row>
    <row r="2" spans="2:12" ht="15">
      <c r="B2" s="1101" t="s">
        <v>88</v>
      </c>
      <c r="C2" s="1191"/>
      <c r="H2" s="1195"/>
      <c r="I2" s="1196"/>
      <c r="J2" s="1195"/>
      <c r="K2" s="1197"/>
      <c r="L2" s="1197"/>
    </row>
    <row r="3" spans="2:12" ht="15">
      <c r="B3" s="1101" t="s">
        <v>42</v>
      </c>
      <c r="C3" s="1198"/>
      <c r="D3" s="1199"/>
      <c r="E3" s="1199"/>
      <c r="F3" s="1200"/>
      <c r="H3" s="1195"/>
      <c r="I3" s="1196"/>
      <c r="J3" s="1195"/>
      <c r="K3" s="1197"/>
      <c r="L3" s="1201"/>
    </row>
    <row r="4" spans="2:12" ht="17.25">
      <c r="B4" s="1108"/>
      <c r="C4" s="1202"/>
      <c r="D4" s="1199"/>
      <c r="E4" s="1199"/>
      <c r="F4" s="1200"/>
      <c r="H4" s="1195"/>
      <c r="I4" s="1203"/>
      <c r="J4" s="1195"/>
      <c r="K4" s="1197"/>
      <c r="L4" s="1201"/>
    </row>
    <row r="5" spans="2:12" ht="17.25">
      <c r="B5" s="1114" t="s">
        <v>43</v>
      </c>
      <c r="C5" s="1204"/>
      <c r="D5" s="1199"/>
      <c r="E5" s="1199"/>
      <c r="F5" s="1200"/>
      <c r="H5" s="1195"/>
      <c r="I5" s="1196"/>
      <c r="J5" s="1195"/>
      <c r="K5" s="1197"/>
      <c r="L5" s="1201"/>
    </row>
    <row r="6" spans="2:12" ht="17.25">
      <c r="B6" s="1116"/>
      <c r="C6" s="1204"/>
      <c r="D6" s="1199"/>
      <c r="E6" s="1199"/>
      <c r="F6" s="1200"/>
      <c r="H6" s="1195"/>
      <c r="I6" s="1196"/>
      <c r="J6" s="1195"/>
      <c r="K6" s="1197"/>
      <c r="L6" s="1201"/>
    </row>
    <row r="7" spans="2:12" ht="18">
      <c r="B7" s="1117" t="s">
        <v>80</v>
      </c>
      <c r="C7" s="1198"/>
      <c r="D7" s="1199"/>
      <c r="E7" s="1199"/>
      <c r="F7" s="1200"/>
      <c r="G7" s="1205"/>
      <c r="H7" s="1195"/>
      <c r="I7" s="1195"/>
      <c r="J7" s="1195"/>
      <c r="K7" s="1197"/>
      <c r="L7" s="1201"/>
    </row>
    <row r="8" spans="2:12" ht="18">
      <c r="B8" s="1117"/>
      <c r="C8" s="1198"/>
      <c r="D8" s="1199"/>
      <c r="E8" s="1199"/>
      <c r="F8" s="1200"/>
      <c r="G8" s="1205"/>
      <c r="H8" s="1195"/>
      <c r="I8" s="1195"/>
      <c r="J8" s="1195"/>
      <c r="K8" s="1197"/>
      <c r="L8" s="1201"/>
    </row>
    <row r="9" spans="2:12" ht="16.5" customHeight="1">
      <c r="B9" s="1118" t="s">
        <v>96</v>
      </c>
      <c r="C9" s="1204"/>
      <c r="D9" s="1199"/>
      <c r="E9" s="1199"/>
      <c r="F9" s="1200"/>
      <c r="G9" s="1205"/>
      <c r="H9" s="1195"/>
      <c r="I9" s="1195"/>
      <c r="J9" s="1195"/>
      <c r="K9" s="1197"/>
      <c r="L9" s="1201"/>
    </row>
    <row r="10" spans="2:12" ht="15">
      <c r="B10" s="1108"/>
      <c r="C10" s="1204"/>
      <c r="D10" s="1199"/>
      <c r="E10" s="1199"/>
      <c r="F10" s="1200"/>
      <c r="G10" s="1205"/>
      <c r="I10" s="1206"/>
      <c r="J10" s="1121" t="s">
        <v>95</v>
      </c>
      <c r="K10" s="1207"/>
      <c r="L10" s="1201"/>
    </row>
    <row r="11" spans="2:12" ht="15.75" thickBot="1">
      <c r="B11" s="1208"/>
      <c r="C11" s="1209" t="s">
        <v>52</v>
      </c>
      <c r="D11" s="1210"/>
      <c r="E11" s="1210"/>
      <c r="F11" s="1211"/>
      <c r="G11" s="1212"/>
      <c r="H11" s="1212"/>
      <c r="I11" s="1212"/>
      <c r="J11" s="1212"/>
      <c r="K11" s="1213"/>
      <c r="L11" s="1214"/>
    </row>
    <row r="12" spans="2:12" ht="19.5">
      <c r="B12" s="1142" t="s">
        <v>0</v>
      </c>
      <c r="C12" s="1215" t="s">
        <v>18</v>
      </c>
      <c r="D12" s="1216" t="s">
        <v>83</v>
      </c>
      <c r="E12" s="1217" t="s">
        <v>26</v>
      </c>
      <c r="F12" s="1218" t="s">
        <v>13</v>
      </c>
      <c r="G12" s="1219" t="s">
        <v>84</v>
      </c>
      <c r="H12" s="1220" t="s">
        <v>85</v>
      </c>
      <c r="I12" s="1221" t="s">
        <v>92</v>
      </c>
      <c r="J12" s="1217" t="s">
        <v>87</v>
      </c>
      <c r="K12" s="1222" t="s">
        <v>17</v>
      </c>
      <c r="L12" s="1223" t="s">
        <v>71</v>
      </c>
    </row>
    <row r="13" spans="2:12" ht="15.75" thickBot="1">
      <c r="B13" s="1224"/>
      <c r="C13" s="1225"/>
      <c r="D13" s="1226" t="s">
        <v>56</v>
      </c>
      <c r="E13" s="1226" t="s">
        <v>56</v>
      </c>
      <c r="F13" s="1227" t="s">
        <v>56</v>
      </c>
      <c r="G13" s="1228" t="s">
        <v>57</v>
      </c>
      <c r="H13" s="1227" t="s">
        <v>56</v>
      </c>
      <c r="I13" s="1227" t="s">
        <v>56</v>
      </c>
      <c r="J13" s="1227" t="s">
        <v>56</v>
      </c>
      <c r="K13" s="1229" t="s">
        <v>56</v>
      </c>
      <c r="L13" s="1145" t="s">
        <v>72</v>
      </c>
    </row>
    <row r="14" spans="2:12" ht="15">
      <c r="B14" s="1230" t="s">
        <v>1</v>
      </c>
      <c r="C14" s="1231">
        <v>8.16</v>
      </c>
      <c r="D14" s="1232">
        <v>470</v>
      </c>
      <c r="E14" s="1232">
        <v>1100</v>
      </c>
      <c r="F14" s="1159"/>
      <c r="G14" s="1160"/>
      <c r="H14" s="1233">
        <v>21</v>
      </c>
      <c r="I14" s="1234">
        <v>0.1</v>
      </c>
      <c r="J14" s="1235">
        <v>4</v>
      </c>
      <c r="K14" s="1236">
        <v>2</v>
      </c>
      <c r="L14" s="1237"/>
    </row>
    <row r="15" spans="2:12" ht="15">
      <c r="B15" s="1230" t="s">
        <v>2</v>
      </c>
      <c r="C15" s="1231">
        <v>8.2</v>
      </c>
      <c r="D15" s="1232"/>
      <c r="E15" s="1232"/>
      <c r="F15" s="1159"/>
      <c r="G15" s="1160"/>
      <c r="H15" s="1238"/>
      <c r="I15" s="1234"/>
      <c r="J15" s="1235"/>
      <c r="K15" s="1236">
        <v>2</v>
      </c>
      <c r="L15" s="1239"/>
    </row>
    <row r="16" spans="2:12" ht="15">
      <c r="B16" s="1240" t="s">
        <v>3</v>
      </c>
      <c r="C16" s="1231">
        <v>8.17</v>
      </c>
      <c r="D16" s="1232"/>
      <c r="E16" s="1232"/>
      <c r="F16" s="1159"/>
      <c r="G16" s="1160"/>
      <c r="H16" s="1238"/>
      <c r="I16" s="1234"/>
      <c r="J16" s="1235"/>
      <c r="K16" s="1236">
        <v>2</v>
      </c>
      <c r="L16" s="1239"/>
    </row>
    <row r="17" spans="2:12" ht="15">
      <c r="B17" s="1241" t="s">
        <v>73</v>
      </c>
      <c r="C17" s="1242">
        <f aca="true" t="shared" si="0" ref="C17:K17">AVERAGEA(C14:C16)</f>
        <v>8.176666666666668</v>
      </c>
      <c r="D17" s="1243">
        <f t="shared" si="0"/>
        <v>470</v>
      </c>
      <c r="E17" s="1243">
        <f t="shared" si="0"/>
        <v>1100</v>
      </c>
      <c r="F17" s="1244" t="e">
        <f t="shared" si="0"/>
        <v>#DIV/0!</v>
      </c>
      <c r="G17" s="1245" t="e">
        <f t="shared" si="0"/>
        <v>#DIV/0!</v>
      </c>
      <c r="H17" s="1246">
        <f>AVERAGEA(H14:H16)</f>
        <v>21</v>
      </c>
      <c r="I17" s="1246">
        <f>AVERAGEA(I14:I16)</f>
        <v>0.1</v>
      </c>
      <c r="J17" s="1246">
        <f>AVERAGEA(J14:J16)</f>
        <v>4</v>
      </c>
      <c r="K17" s="1247">
        <f t="shared" si="0"/>
        <v>2</v>
      </c>
      <c r="L17" s="1248">
        <f>SUM(L14:L16)</f>
        <v>0</v>
      </c>
    </row>
    <row r="18" spans="2:12" ht="15">
      <c r="B18" s="1230" t="s">
        <v>4</v>
      </c>
      <c r="C18" s="1231">
        <v>8.07</v>
      </c>
      <c r="D18" s="1232">
        <v>650</v>
      </c>
      <c r="E18" s="1232">
        <v>1200</v>
      </c>
      <c r="F18" s="1159"/>
      <c r="G18" s="1160"/>
      <c r="H18" s="1238">
        <v>21</v>
      </c>
      <c r="I18" s="1234">
        <v>0.14</v>
      </c>
      <c r="J18" s="1235">
        <v>2</v>
      </c>
      <c r="K18" s="1236">
        <v>9</v>
      </c>
      <c r="L18" s="1239"/>
    </row>
    <row r="19" spans="2:12" ht="15">
      <c r="B19" s="1240" t="s">
        <v>5</v>
      </c>
      <c r="C19" s="1231">
        <v>8</v>
      </c>
      <c r="D19" s="1232"/>
      <c r="E19" s="1232"/>
      <c r="F19" s="1159"/>
      <c r="G19" s="1160"/>
      <c r="H19" s="1238"/>
      <c r="I19" s="1234"/>
      <c r="J19" s="1235"/>
      <c r="K19" s="1236">
        <v>2</v>
      </c>
      <c r="L19" s="1239"/>
    </row>
    <row r="20" spans="2:12" ht="15">
      <c r="B20" s="1240" t="s">
        <v>6</v>
      </c>
      <c r="C20" s="1231">
        <v>8.64</v>
      </c>
      <c r="D20" s="1232"/>
      <c r="E20" s="1232"/>
      <c r="F20" s="1159"/>
      <c r="G20" s="1160"/>
      <c r="H20" s="1238"/>
      <c r="I20" s="1234"/>
      <c r="J20" s="1235"/>
      <c r="K20" s="1236">
        <v>3</v>
      </c>
      <c r="L20" s="1239"/>
    </row>
    <row r="21" spans="2:12" ht="15.75" thickBot="1">
      <c r="B21" s="1249" t="s">
        <v>74</v>
      </c>
      <c r="C21" s="1250">
        <f aca="true" t="shared" si="1" ref="C21:K21">AVERAGEA(C18:C20)</f>
        <v>8.236666666666666</v>
      </c>
      <c r="D21" s="1251">
        <f t="shared" si="1"/>
        <v>650</v>
      </c>
      <c r="E21" s="1251">
        <f t="shared" si="1"/>
        <v>1200</v>
      </c>
      <c r="F21" s="1156" t="e">
        <f t="shared" si="1"/>
        <v>#DIV/0!</v>
      </c>
      <c r="G21" s="1157" t="e">
        <f t="shared" si="1"/>
        <v>#DIV/0!</v>
      </c>
      <c r="H21" s="1252">
        <f>AVERAGEA(H18:H20)</f>
        <v>21</v>
      </c>
      <c r="I21" s="1252">
        <f>AVERAGEA(I18:I20)</f>
        <v>0.14</v>
      </c>
      <c r="J21" s="1252">
        <f>AVERAGEA(J18:J20)</f>
        <v>2</v>
      </c>
      <c r="K21" s="1253">
        <f t="shared" si="1"/>
        <v>4.666666666666667</v>
      </c>
      <c r="L21" s="1254">
        <f>SUM(L18:L20)</f>
        <v>0</v>
      </c>
    </row>
    <row r="22" spans="2:12" ht="16.5" thickBot="1" thickTop="1">
      <c r="B22" s="1255" t="s">
        <v>75</v>
      </c>
      <c r="C22" s="1256">
        <f aca="true" t="shared" si="2" ref="C22:K22">AVERAGEA(C14:C16,C18:C20)</f>
        <v>8.206666666666667</v>
      </c>
      <c r="D22" s="1257">
        <f t="shared" si="2"/>
        <v>560</v>
      </c>
      <c r="E22" s="1257">
        <f t="shared" si="2"/>
        <v>1150</v>
      </c>
      <c r="F22" s="1258" t="e">
        <f t="shared" si="2"/>
        <v>#DIV/0!</v>
      </c>
      <c r="G22" s="1259" t="e">
        <f t="shared" si="2"/>
        <v>#DIV/0!</v>
      </c>
      <c r="H22" s="1260">
        <f t="shared" si="2"/>
        <v>21</v>
      </c>
      <c r="I22" s="1261">
        <f t="shared" si="2"/>
        <v>0.12000000000000001</v>
      </c>
      <c r="J22" s="1260">
        <f t="shared" si="2"/>
        <v>3</v>
      </c>
      <c r="K22" s="1262">
        <f t="shared" si="2"/>
        <v>3.3333333333333335</v>
      </c>
      <c r="L22" s="1263">
        <f>SUM(L17,L21)</f>
        <v>0</v>
      </c>
    </row>
    <row r="23" spans="2:12" ht="15.75" thickTop="1">
      <c r="B23" s="1240" t="s">
        <v>7</v>
      </c>
      <c r="C23" s="1231">
        <v>8.6</v>
      </c>
      <c r="D23" s="1232">
        <v>650</v>
      </c>
      <c r="E23" s="1232">
        <v>1200</v>
      </c>
      <c r="F23" s="1159"/>
      <c r="G23" s="1160"/>
      <c r="H23" s="1238">
        <v>21</v>
      </c>
      <c r="I23" s="1234">
        <v>0.22</v>
      </c>
      <c r="J23" s="1235">
        <v>2</v>
      </c>
      <c r="K23" s="1236">
        <v>8</v>
      </c>
      <c r="L23" s="1239"/>
    </row>
    <row r="24" spans="2:12" ht="15">
      <c r="B24" s="1230" t="s">
        <v>8</v>
      </c>
      <c r="C24" s="1040">
        <v>7.55</v>
      </c>
      <c r="D24" s="1232"/>
      <c r="E24" s="1232"/>
      <c r="F24" s="1159"/>
      <c r="G24" s="1160"/>
      <c r="H24" s="1238"/>
      <c r="I24" s="1234"/>
      <c r="J24" s="1235"/>
      <c r="K24" s="1236">
        <v>4</v>
      </c>
      <c r="L24" s="1239"/>
    </row>
    <row r="25" spans="2:12" ht="15">
      <c r="B25" s="1240" t="s">
        <v>9</v>
      </c>
      <c r="C25" s="1231">
        <v>8.16</v>
      </c>
      <c r="D25" s="1232"/>
      <c r="E25" s="1232"/>
      <c r="F25" s="1159"/>
      <c r="G25" s="1160"/>
      <c r="H25" s="1238"/>
      <c r="I25" s="1234"/>
      <c r="J25" s="1235"/>
      <c r="K25" s="1236">
        <v>4</v>
      </c>
      <c r="L25" s="1239"/>
    </row>
    <row r="26" spans="2:12" ht="15">
      <c r="B26" s="1241" t="s">
        <v>76</v>
      </c>
      <c r="C26" s="1242">
        <f aca="true" t="shared" si="3" ref="C26:K26">AVERAGEA(C23:C25)</f>
        <v>8.103333333333333</v>
      </c>
      <c r="D26" s="1243">
        <f t="shared" si="3"/>
        <v>650</v>
      </c>
      <c r="E26" s="1243">
        <f t="shared" si="3"/>
        <v>1200</v>
      </c>
      <c r="F26" s="1244" t="e">
        <f t="shared" si="3"/>
        <v>#DIV/0!</v>
      </c>
      <c r="G26" s="1245" t="e">
        <f t="shared" si="3"/>
        <v>#DIV/0!</v>
      </c>
      <c r="H26" s="1246">
        <f t="shared" si="3"/>
        <v>21</v>
      </c>
      <c r="I26" s="1246">
        <f t="shared" si="3"/>
        <v>0.22</v>
      </c>
      <c r="J26" s="1246">
        <f t="shared" si="3"/>
        <v>2</v>
      </c>
      <c r="K26" s="1247">
        <f t="shared" si="3"/>
        <v>5.333333333333333</v>
      </c>
      <c r="L26" s="1248">
        <f>SUM(L23:L25)</f>
        <v>0</v>
      </c>
    </row>
    <row r="27" spans="2:12" ht="15">
      <c r="B27" s="1240" t="s">
        <v>10</v>
      </c>
      <c r="C27" s="1231">
        <v>7.7</v>
      </c>
      <c r="D27" s="1232">
        <v>620</v>
      </c>
      <c r="E27" s="1232">
        <v>1200</v>
      </c>
      <c r="F27" s="1159"/>
      <c r="G27" s="1160"/>
      <c r="H27" s="1238">
        <v>21</v>
      </c>
      <c r="I27" s="1234">
        <v>0.09</v>
      </c>
      <c r="J27" s="1235">
        <v>3.66</v>
      </c>
      <c r="K27" s="1236">
        <v>5</v>
      </c>
      <c r="L27" s="1239"/>
    </row>
    <row r="28" spans="2:12" ht="15">
      <c r="B28" s="1230" t="s">
        <v>11</v>
      </c>
      <c r="C28" s="1231">
        <v>8.51</v>
      </c>
      <c r="D28" s="1232"/>
      <c r="E28" s="1232"/>
      <c r="F28" s="1159"/>
      <c r="G28" s="1160"/>
      <c r="H28" s="1238"/>
      <c r="I28" s="1234"/>
      <c r="J28" s="1235"/>
      <c r="K28" s="1236">
        <v>5</v>
      </c>
      <c r="L28" s="1239"/>
    </row>
    <row r="29" spans="2:12" ht="15">
      <c r="B29" s="1230" t="s">
        <v>12</v>
      </c>
      <c r="C29" s="1231">
        <v>8.09</v>
      </c>
      <c r="D29" s="1232"/>
      <c r="E29" s="1232"/>
      <c r="F29" s="1159"/>
      <c r="G29" s="1160"/>
      <c r="H29" s="1238"/>
      <c r="I29" s="1234"/>
      <c r="J29" s="1235"/>
      <c r="K29" s="1236">
        <v>2</v>
      </c>
      <c r="L29" s="1239"/>
    </row>
    <row r="30" spans="2:12" ht="15.75" thickBot="1">
      <c r="B30" s="1249" t="s">
        <v>77</v>
      </c>
      <c r="C30" s="1250">
        <f aca="true" t="shared" si="4" ref="C30:K30">AVERAGEA(C27:C29)</f>
        <v>8.1</v>
      </c>
      <c r="D30" s="1251">
        <f t="shared" si="4"/>
        <v>620</v>
      </c>
      <c r="E30" s="1251">
        <f t="shared" si="4"/>
        <v>1200</v>
      </c>
      <c r="F30" s="1156" t="e">
        <f t="shared" si="4"/>
        <v>#DIV/0!</v>
      </c>
      <c r="G30" s="1157" t="e">
        <f t="shared" si="4"/>
        <v>#DIV/0!</v>
      </c>
      <c r="H30" s="1252">
        <f t="shared" si="4"/>
        <v>21</v>
      </c>
      <c r="I30" s="1252">
        <f t="shared" si="4"/>
        <v>0.09</v>
      </c>
      <c r="J30" s="1252">
        <f t="shared" si="4"/>
        <v>3.66</v>
      </c>
      <c r="K30" s="1253">
        <f t="shared" si="4"/>
        <v>4</v>
      </c>
      <c r="L30" s="1254">
        <f>SUM(L27:L29)</f>
        <v>0</v>
      </c>
    </row>
    <row r="31" spans="2:14" ht="16.5" thickBot="1" thickTop="1">
      <c r="B31" s="1264" t="s">
        <v>78</v>
      </c>
      <c r="C31" s="1265">
        <f aca="true" t="shared" si="5" ref="C31:J31">AVERAGEA(C23:C25,C27:C29)</f>
        <v>8.101666666666667</v>
      </c>
      <c r="D31" s="1266">
        <f t="shared" si="5"/>
        <v>635</v>
      </c>
      <c r="E31" s="1266">
        <f t="shared" si="5"/>
        <v>1200</v>
      </c>
      <c r="F31" s="1267" t="e">
        <f t="shared" si="5"/>
        <v>#DIV/0!</v>
      </c>
      <c r="G31" s="1268" t="e">
        <f t="shared" si="5"/>
        <v>#DIV/0!</v>
      </c>
      <c r="H31" s="1260">
        <f t="shared" si="5"/>
        <v>21</v>
      </c>
      <c r="I31" s="1261">
        <f t="shared" si="5"/>
        <v>0.155</v>
      </c>
      <c r="J31" s="1260">
        <f t="shared" si="5"/>
        <v>2.83</v>
      </c>
      <c r="K31" s="1269">
        <f>AVERAGEA(K23:K25,K27:K29)</f>
        <v>4.666666666666667</v>
      </c>
      <c r="L31" s="1239">
        <f>SUM(L26,L30)</f>
        <v>0</v>
      </c>
      <c r="N31" s="1270"/>
    </row>
    <row r="32" spans="2:14" ht="16.5" thickBot="1" thickTop="1">
      <c r="B32" s="1271" t="s">
        <v>58</v>
      </c>
      <c r="C32" s="1272"/>
      <c r="D32" s="1273"/>
      <c r="E32" s="1273"/>
      <c r="F32" s="1274">
        <v>0.01</v>
      </c>
      <c r="G32" s="1273">
        <v>20</v>
      </c>
      <c r="H32" s="1275"/>
      <c r="I32" s="1275"/>
      <c r="J32" s="1275"/>
      <c r="K32" s="1276"/>
      <c r="L32" s="1277"/>
      <c r="N32" s="1270"/>
    </row>
    <row r="33" spans="1:12" s="1195" customFormat="1" ht="15.75" thickTop="1">
      <c r="A33" s="1190"/>
      <c r="B33" s="1155" t="s">
        <v>40</v>
      </c>
      <c r="C33" s="1278">
        <f aca="true" t="shared" si="6" ref="C33:K33">AVERAGEA(C14:C16,C18:C20,C23:C25,C27:C29)</f>
        <v>8.154166666666667</v>
      </c>
      <c r="D33" s="1279">
        <f t="shared" si="6"/>
        <v>597.5</v>
      </c>
      <c r="E33" s="1279">
        <f t="shared" si="6"/>
        <v>1175</v>
      </c>
      <c r="F33" s="1280" t="e">
        <f t="shared" si="6"/>
        <v>#DIV/0!</v>
      </c>
      <c r="G33" s="1279" t="e">
        <f t="shared" si="6"/>
        <v>#DIV/0!</v>
      </c>
      <c r="H33" s="1278">
        <f t="shared" si="6"/>
        <v>21</v>
      </c>
      <c r="I33" s="1278">
        <f t="shared" si="6"/>
        <v>0.1375</v>
      </c>
      <c r="J33" s="1278">
        <f t="shared" si="6"/>
        <v>2.915</v>
      </c>
      <c r="K33" s="1281">
        <f t="shared" si="6"/>
        <v>4</v>
      </c>
      <c r="L33" s="1282"/>
    </row>
    <row r="34" spans="2:12" ht="15">
      <c r="B34" s="1142" t="s">
        <v>63</v>
      </c>
      <c r="C34" s="1283">
        <f aca="true" t="shared" si="7" ref="C34:K34">MINA(C14:C16,C18:C20,C23:C25,C27:C29)</f>
        <v>7.55</v>
      </c>
      <c r="D34" s="1284">
        <f t="shared" si="7"/>
        <v>470</v>
      </c>
      <c r="E34" s="1284">
        <f t="shared" si="7"/>
        <v>1100</v>
      </c>
      <c r="F34" s="1285">
        <f t="shared" si="7"/>
        <v>0</v>
      </c>
      <c r="G34" s="1284">
        <f t="shared" si="7"/>
        <v>0</v>
      </c>
      <c r="H34" s="1283">
        <f t="shared" si="7"/>
        <v>21</v>
      </c>
      <c r="I34" s="1283">
        <f t="shared" si="7"/>
        <v>0.09</v>
      </c>
      <c r="J34" s="1283">
        <f t="shared" si="7"/>
        <v>2</v>
      </c>
      <c r="K34" s="1286">
        <f t="shared" si="7"/>
        <v>2</v>
      </c>
      <c r="L34" s="1287"/>
    </row>
    <row r="35" spans="1:12" ht="15.75" thickBot="1">
      <c r="A35" s="1288"/>
      <c r="B35" s="1289" t="s">
        <v>64</v>
      </c>
      <c r="C35" s="1290">
        <f aca="true" t="shared" si="8" ref="C35:K35">MAXA(C14:C16,C18:C20,C23:C25,C27:C29)</f>
        <v>8.64</v>
      </c>
      <c r="D35" s="1291">
        <f t="shared" si="8"/>
        <v>650</v>
      </c>
      <c r="E35" s="1291">
        <f t="shared" si="8"/>
        <v>1200</v>
      </c>
      <c r="F35" s="1292">
        <f t="shared" si="8"/>
        <v>0</v>
      </c>
      <c r="G35" s="1291">
        <f t="shared" si="8"/>
        <v>0</v>
      </c>
      <c r="H35" s="1290">
        <f t="shared" si="8"/>
        <v>21</v>
      </c>
      <c r="I35" s="1290">
        <f t="shared" si="8"/>
        <v>0.22</v>
      </c>
      <c r="J35" s="1290">
        <f t="shared" si="8"/>
        <v>4</v>
      </c>
      <c r="K35" s="1293">
        <f t="shared" si="8"/>
        <v>9</v>
      </c>
      <c r="L35" s="1294"/>
    </row>
    <row r="36" spans="1:12" ht="15.75" hidden="1" thickBot="1">
      <c r="A36" s="1295"/>
      <c r="B36" s="1296" t="s">
        <v>79</v>
      </c>
      <c r="C36" s="1297"/>
      <c r="D36" s="1298"/>
      <c r="E36" s="1298"/>
      <c r="F36" s="1299"/>
      <c r="G36" s="1300"/>
      <c r="H36" s="1301"/>
      <c r="I36" s="1301"/>
      <c r="J36" s="1301"/>
      <c r="K36" s="1302"/>
      <c r="L36" s="1303">
        <f>L22+L31</f>
        <v>0</v>
      </c>
    </row>
    <row r="37" spans="1:12" ht="15.75" thickBot="1">
      <c r="A37" s="1189"/>
      <c r="F37" s="1189"/>
      <c r="G37" s="1189"/>
      <c r="L37" s="1305"/>
    </row>
    <row r="38" spans="1:12" ht="15">
      <c r="A38" s="1195"/>
      <c r="B38" s="1306"/>
      <c r="C38" s="1204"/>
      <c r="D38" s="1307"/>
      <c r="E38" s="1307"/>
      <c r="F38" s="1308"/>
      <c r="G38" s="1307"/>
      <c r="H38" s="1204"/>
      <c r="I38" s="1204"/>
      <c r="J38" s="1204"/>
      <c r="K38" s="1120"/>
      <c r="L38" s="1309"/>
    </row>
    <row r="39" spans="1:12" ht="15">
      <c r="A39" s="1195"/>
      <c r="B39" s="1306"/>
      <c r="C39" s="1204"/>
      <c r="D39" s="1307"/>
      <c r="E39" s="1307"/>
      <c r="F39" s="1308"/>
      <c r="G39" s="1307"/>
      <c r="H39" s="1204"/>
      <c r="I39" s="1204"/>
      <c r="J39" s="1204"/>
      <c r="K39" s="1120"/>
      <c r="L39" s="1309"/>
    </row>
    <row r="40" spans="1:12" ht="15">
      <c r="A40" s="1195"/>
      <c r="B40" s="1119"/>
      <c r="D40" s="1310"/>
      <c r="E40" s="1310"/>
      <c r="F40" s="1311"/>
      <c r="G40" s="1312"/>
      <c r="K40" s="1313"/>
      <c r="L40" s="1314"/>
    </row>
    <row r="41" spans="1:12" ht="13.5">
      <c r="A41" s="1195"/>
      <c r="B41" s="1195"/>
      <c r="D41" s="1310"/>
      <c r="E41" s="1310"/>
      <c r="F41" s="1311"/>
      <c r="G41" s="1312"/>
      <c r="K41" s="1313"/>
      <c r="L41" s="1314"/>
    </row>
    <row r="42" spans="1:12" ht="13.5">
      <c r="A42" s="1195"/>
      <c r="B42" s="1195"/>
      <c r="D42" s="1310"/>
      <c r="E42" s="1310"/>
      <c r="F42" s="1311"/>
      <c r="G42" s="1312"/>
      <c r="K42" s="1313"/>
      <c r="L42" s="1314"/>
    </row>
    <row r="43" spans="1:2" ht="13.5">
      <c r="A43" s="1195"/>
      <c r="B43" s="1195"/>
    </row>
    <row r="44" spans="1:2" ht="13.5">
      <c r="A44" s="1195"/>
      <c r="B44" s="1195"/>
    </row>
    <row r="45" spans="1:2" ht="13.5">
      <c r="A45" s="1195"/>
      <c r="B45" s="1195"/>
    </row>
    <row r="46" spans="1:2" ht="13.5">
      <c r="A46" s="1195"/>
      <c r="B46" s="1195"/>
    </row>
    <row r="47" spans="1:2" ht="13.5">
      <c r="A47" s="1195"/>
      <c r="B47" s="1195"/>
    </row>
    <row r="48" spans="1:2" ht="13.5">
      <c r="A48" s="1195"/>
      <c r="B48" s="1195"/>
    </row>
    <row r="49" spans="1:2" ht="13.5">
      <c r="A49" s="1195"/>
      <c r="B49" s="1195"/>
    </row>
    <row r="50" spans="1:2" ht="13.5">
      <c r="A50" s="1195"/>
      <c r="B50" s="1195"/>
    </row>
    <row r="51" spans="1:2" ht="13.5">
      <c r="A51" s="1195"/>
      <c r="B51" s="1195"/>
    </row>
    <row r="52" spans="1:2" ht="13.5">
      <c r="A52" s="1195"/>
      <c r="B52" s="1195"/>
    </row>
    <row r="53" spans="1:2" ht="13.5">
      <c r="A53" s="1195"/>
      <c r="B53" s="1195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>&amp;L
&amp;R&amp;"Times New Roman CE,kurzíva"Vyhodnocení vlivu činnosti odštěpného závodu GEAM 
Dolní Rožínka na životní prostředí v roce 2003</oddHeader>
    <oddFooter>&amp;C&amp;"Times New Roman CE,kurzíva"Stránka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7"/>
  <dimension ref="A1:N54"/>
  <sheetViews>
    <sheetView tabSelected="1" workbookViewId="0" topLeftCell="A15">
      <selection activeCell="D18" sqref="D18"/>
    </sheetView>
  </sheetViews>
  <sheetFormatPr defaultColWidth="12.00390625" defaultRowHeight="12.75"/>
  <cols>
    <col min="1" max="1" width="3.25390625" style="1345" customWidth="1"/>
    <col min="2" max="2" width="19.375" style="1328" customWidth="1"/>
    <col min="3" max="3" width="8.125" style="1456" customWidth="1"/>
    <col min="4" max="5" width="8.125" style="1326" customWidth="1"/>
    <col min="6" max="6" width="8.125" style="1327" customWidth="1"/>
    <col min="7" max="7" width="8.125" style="1328" customWidth="1"/>
    <col min="8" max="11" width="8.125" style="1322" customWidth="1"/>
    <col min="12" max="12" width="10.875" style="1322" hidden="1" customWidth="1"/>
    <col min="13" max="16384" width="12.00390625" style="1322" customWidth="1"/>
  </cols>
  <sheetData>
    <row r="1" spans="1:12" ht="13.5">
      <c r="A1" s="1315"/>
      <c r="B1" s="1316"/>
      <c r="C1" s="1317"/>
      <c r="D1" s="1318"/>
      <c r="E1" s="1318"/>
      <c r="F1" s="1319"/>
      <c r="G1" s="1316"/>
      <c r="H1" s="1320"/>
      <c r="I1" s="1320"/>
      <c r="J1" s="1320"/>
      <c r="K1" s="1321"/>
      <c r="L1" s="1321"/>
    </row>
    <row r="2" spans="1:12" ht="15">
      <c r="A2" s="1323"/>
      <c r="B2" s="1324" t="s">
        <v>88</v>
      </c>
      <c r="C2" s="1325"/>
      <c r="H2" s="1329"/>
      <c r="I2" s="1330"/>
      <c r="J2" s="1329"/>
      <c r="K2" s="1331"/>
      <c r="L2" s="1331"/>
    </row>
    <row r="3" spans="1:12" ht="15">
      <c r="A3" s="1323"/>
      <c r="B3" s="1324" t="s">
        <v>42</v>
      </c>
      <c r="C3" s="1332"/>
      <c r="D3" s="1333"/>
      <c r="E3" s="1333"/>
      <c r="F3" s="1334"/>
      <c r="H3" s="1329"/>
      <c r="I3" s="1330"/>
      <c r="J3" s="1329"/>
      <c r="K3" s="1331"/>
      <c r="L3" s="1335"/>
    </row>
    <row r="4" spans="1:12" ht="17.25">
      <c r="A4" s="1323"/>
      <c r="B4" s="1336"/>
      <c r="C4" s="1337"/>
      <c r="D4" s="1333"/>
      <c r="E4" s="1333"/>
      <c r="F4" s="1334"/>
      <c r="H4" s="1329"/>
      <c r="I4" s="1338"/>
      <c r="J4" s="1329"/>
      <c r="K4" s="1331"/>
      <c r="L4" s="1335"/>
    </row>
    <row r="5" spans="1:12" ht="17.25">
      <c r="A5" s="1323"/>
      <c r="B5" s="1339" t="s">
        <v>43</v>
      </c>
      <c r="C5" s="1340"/>
      <c r="D5" s="1333"/>
      <c r="E5" s="1333"/>
      <c r="F5" s="1334"/>
      <c r="H5" s="1329"/>
      <c r="I5" s="1330"/>
      <c r="J5" s="1329"/>
      <c r="K5" s="1331"/>
      <c r="L5" s="1335"/>
    </row>
    <row r="6" spans="1:12" ht="17.25">
      <c r="A6" s="1323"/>
      <c r="B6" s="1341"/>
      <c r="C6" s="1340"/>
      <c r="D6" s="1333"/>
      <c r="E6" s="1333"/>
      <c r="F6" s="1334"/>
      <c r="H6" s="1329"/>
      <c r="I6" s="1330"/>
      <c r="J6" s="1329"/>
      <c r="K6" s="1331"/>
      <c r="L6" s="1335"/>
    </row>
    <row r="7" spans="1:12" ht="18">
      <c r="A7" s="1323"/>
      <c r="B7" s="1342" t="s">
        <v>80</v>
      </c>
      <c r="C7" s="1332"/>
      <c r="D7" s="1333"/>
      <c r="E7" s="1333"/>
      <c r="F7" s="1334"/>
      <c r="G7" s="1343"/>
      <c r="H7" s="1329"/>
      <c r="I7" s="1329"/>
      <c r="J7" s="1329"/>
      <c r="K7" s="1331"/>
      <c r="L7" s="1335"/>
    </row>
    <row r="8" spans="1:12" ht="18">
      <c r="A8" s="1323"/>
      <c r="B8" s="1342"/>
      <c r="C8" s="1332"/>
      <c r="D8" s="1333"/>
      <c r="E8" s="1333"/>
      <c r="F8" s="1334"/>
      <c r="G8" s="1343"/>
      <c r="H8" s="1329"/>
      <c r="I8" s="1329"/>
      <c r="J8" s="1329"/>
      <c r="K8" s="1331"/>
      <c r="L8" s="1335"/>
    </row>
    <row r="9" spans="1:12" ht="16.5" customHeight="1">
      <c r="A9" s="1323"/>
      <c r="B9" s="1344" t="s">
        <v>96</v>
      </c>
      <c r="C9" s="1340"/>
      <c r="D9" s="1333"/>
      <c r="E9" s="1333"/>
      <c r="F9" s="1334"/>
      <c r="G9" s="1343"/>
      <c r="H9" s="1329"/>
      <c r="I9" s="1329"/>
      <c r="J9" s="1329"/>
      <c r="K9" s="1331"/>
      <c r="L9" s="1335"/>
    </row>
    <row r="10" spans="2:12" ht="15">
      <c r="B10" s="1346"/>
      <c r="C10" s="1340"/>
      <c r="D10" s="1333"/>
      <c r="E10" s="1333"/>
      <c r="F10" s="1334"/>
      <c r="G10" s="1343"/>
      <c r="I10" s="1347"/>
      <c r="J10" s="1348" t="s">
        <v>97</v>
      </c>
      <c r="K10" s="1349"/>
      <c r="L10" s="1335"/>
    </row>
    <row r="11" spans="2:12" ht="15.75" thickBot="1">
      <c r="B11" s="1350"/>
      <c r="C11" s="1351" t="s">
        <v>52</v>
      </c>
      <c r="D11" s="1352"/>
      <c r="E11" s="1352"/>
      <c r="F11" s="1353"/>
      <c r="G11" s="1354"/>
      <c r="H11" s="1354"/>
      <c r="I11" s="1354"/>
      <c r="J11" s="1354"/>
      <c r="K11" s="1355"/>
      <c r="L11" s="1356"/>
    </row>
    <row r="12" spans="2:12" ht="19.5">
      <c r="B12" s="1357" t="s">
        <v>0</v>
      </c>
      <c r="C12" s="1358" t="s">
        <v>18</v>
      </c>
      <c r="D12" s="1359" t="s">
        <v>83</v>
      </c>
      <c r="E12" s="1360" t="s">
        <v>26</v>
      </c>
      <c r="F12" s="1361" t="s">
        <v>13</v>
      </c>
      <c r="G12" s="1362" t="s">
        <v>84</v>
      </c>
      <c r="H12" s="1363" t="s">
        <v>85</v>
      </c>
      <c r="I12" s="1364" t="s">
        <v>92</v>
      </c>
      <c r="J12" s="1360" t="s">
        <v>87</v>
      </c>
      <c r="K12" s="1365" t="s">
        <v>17</v>
      </c>
      <c r="L12" s="1366" t="s">
        <v>71</v>
      </c>
    </row>
    <row r="13" spans="2:12" ht="15.75" thickBot="1">
      <c r="B13" s="1367"/>
      <c r="C13" s="1368"/>
      <c r="D13" s="1369" t="s">
        <v>56</v>
      </c>
      <c r="E13" s="1369" t="s">
        <v>56</v>
      </c>
      <c r="F13" s="1370" t="s">
        <v>56</v>
      </c>
      <c r="G13" s="1371" t="s">
        <v>57</v>
      </c>
      <c r="H13" s="1370" t="s">
        <v>56</v>
      </c>
      <c r="I13" s="1370" t="s">
        <v>56</v>
      </c>
      <c r="J13" s="1370" t="s">
        <v>56</v>
      </c>
      <c r="K13" s="1372" t="s">
        <v>56</v>
      </c>
      <c r="L13" s="1373" t="s">
        <v>72</v>
      </c>
    </row>
    <row r="14" spans="2:12" ht="15">
      <c r="B14" s="1374">
        <v>37992</v>
      </c>
      <c r="C14" s="1375">
        <v>8.12</v>
      </c>
      <c r="D14" s="1376">
        <v>600</v>
      </c>
      <c r="E14" s="1376">
        <v>1200</v>
      </c>
      <c r="F14" s="1377">
        <v>0.899</v>
      </c>
      <c r="G14" s="1378">
        <v>220</v>
      </c>
      <c r="H14" s="1379">
        <v>21</v>
      </c>
      <c r="I14" s="1380">
        <v>0.05</v>
      </c>
      <c r="J14" s="1381">
        <v>2</v>
      </c>
      <c r="K14" s="1382">
        <v>2</v>
      </c>
      <c r="L14" s="1383"/>
    </row>
    <row r="15" spans="2:12" ht="15">
      <c r="B15" s="1374">
        <v>38020</v>
      </c>
      <c r="C15" s="1375">
        <v>8.02</v>
      </c>
      <c r="D15" s="1376"/>
      <c r="E15" s="1376"/>
      <c r="F15" s="1377">
        <v>1.28</v>
      </c>
      <c r="G15" s="1378">
        <v>260</v>
      </c>
      <c r="H15" s="1384"/>
      <c r="I15" s="1380"/>
      <c r="J15" s="1381"/>
      <c r="K15" s="1382">
        <v>2</v>
      </c>
      <c r="L15" s="1385"/>
    </row>
    <row r="16" spans="2:12" ht="15">
      <c r="B16" s="1386">
        <v>38048</v>
      </c>
      <c r="C16" s="1375">
        <v>7.67</v>
      </c>
      <c r="D16" s="1376"/>
      <c r="E16" s="1376"/>
      <c r="F16" s="1377">
        <v>0.924</v>
      </c>
      <c r="G16" s="1378">
        <v>300</v>
      </c>
      <c r="H16" s="1384"/>
      <c r="I16" s="1380"/>
      <c r="J16" s="1381"/>
      <c r="K16" s="1382">
        <v>6</v>
      </c>
      <c r="L16" s="1385"/>
    </row>
    <row r="17" spans="2:12" ht="15">
      <c r="B17" s="1387" t="s">
        <v>73</v>
      </c>
      <c r="C17" s="1388">
        <f aca="true" t="shared" si="0" ref="C17:K17">AVERAGEA(C14:C16)</f>
        <v>7.936666666666667</v>
      </c>
      <c r="D17" s="1389">
        <f t="shared" si="0"/>
        <v>600</v>
      </c>
      <c r="E17" s="1389">
        <f t="shared" si="0"/>
        <v>1200</v>
      </c>
      <c r="F17" s="1390">
        <f t="shared" si="0"/>
        <v>1.0343333333333333</v>
      </c>
      <c r="G17" s="1391">
        <f t="shared" si="0"/>
        <v>260</v>
      </c>
      <c r="H17" s="1392">
        <f>AVERAGEA(H14:H16)</f>
        <v>21</v>
      </c>
      <c r="I17" s="1392">
        <f>AVERAGEA(I14:I16)</f>
        <v>0.05</v>
      </c>
      <c r="J17" s="1392">
        <f>AVERAGEA(J14:J16)</f>
        <v>2</v>
      </c>
      <c r="K17" s="1393">
        <f t="shared" si="0"/>
        <v>3.3333333333333335</v>
      </c>
      <c r="L17" s="1394">
        <f>SUM(L14:L16)</f>
        <v>0</v>
      </c>
    </row>
    <row r="18" spans="2:12" ht="15">
      <c r="B18" s="1374">
        <v>38083</v>
      </c>
      <c r="C18" s="1375">
        <v>8.18</v>
      </c>
      <c r="D18" s="1376">
        <v>610</v>
      </c>
      <c r="E18" s="1376">
        <v>1200</v>
      </c>
      <c r="F18" s="1377">
        <v>1.1</v>
      </c>
      <c r="G18" s="1378">
        <v>240</v>
      </c>
      <c r="H18" s="1384">
        <v>21</v>
      </c>
      <c r="I18" s="1380">
        <v>0.16</v>
      </c>
      <c r="J18" s="1381"/>
      <c r="K18" s="1382">
        <v>2</v>
      </c>
      <c r="L18" s="1385"/>
    </row>
    <row r="19" spans="2:12" ht="15">
      <c r="B19" s="1386">
        <v>38111</v>
      </c>
      <c r="C19" s="1375">
        <v>8.11</v>
      </c>
      <c r="D19" s="1376"/>
      <c r="E19" s="1376"/>
      <c r="F19" s="1377">
        <v>1.1</v>
      </c>
      <c r="G19" s="1378">
        <v>240</v>
      </c>
      <c r="H19" s="1384"/>
      <c r="I19" s="1380"/>
      <c r="J19" s="1381"/>
      <c r="K19" s="1382">
        <v>4</v>
      </c>
      <c r="L19" s="1385"/>
    </row>
    <row r="20" spans="2:12" ht="15">
      <c r="B20" s="1386">
        <v>38139</v>
      </c>
      <c r="C20" s="1375">
        <v>7.98</v>
      </c>
      <c r="D20" s="1376"/>
      <c r="E20" s="1376"/>
      <c r="F20" s="1395">
        <v>1.2</v>
      </c>
      <c r="G20" s="1396">
        <v>270</v>
      </c>
      <c r="H20" s="1384"/>
      <c r="I20" s="1380"/>
      <c r="J20" s="1381"/>
      <c r="K20" s="1382">
        <v>3</v>
      </c>
      <c r="L20" s="1385"/>
    </row>
    <row r="21" spans="2:12" ht="15.75" thickBot="1">
      <c r="B21" s="1397" t="s">
        <v>74</v>
      </c>
      <c r="C21" s="1398">
        <f aca="true" t="shared" si="1" ref="C21:K21">AVERAGEA(C18:C20)</f>
        <v>8.09</v>
      </c>
      <c r="D21" s="1399">
        <f t="shared" si="1"/>
        <v>610</v>
      </c>
      <c r="E21" s="1399">
        <f t="shared" si="1"/>
        <v>1200</v>
      </c>
      <c r="F21" s="1400">
        <f t="shared" si="1"/>
        <v>1.1333333333333335</v>
      </c>
      <c r="G21" s="1401">
        <f t="shared" si="1"/>
        <v>250</v>
      </c>
      <c r="H21" s="1402">
        <f>AVERAGEA(H18:H20)</f>
        <v>21</v>
      </c>
      <c r="I21" s="1402">
        <f>AVERAGEA(I18:I20)</f>
        <v>0.16</v>
      </c>
      <c r="J21" s="1402"/>
      <c r="K21" s="1403">
        <f t="shared" si="1"/>
        <v>3</v>
      </c>
      <c r="L21" s="1404">
        <f>SUM(L18:L20)</f>
        <v>0</v>
      </c>
    </row>
    <row r="22" spans="2:12" ht="16.5" thickBot="1" thickTop="1">
      <c r="B22" s="1405" t="s">
        <v>75</v>
      </c>
      <c r="C22" s="1406">
        <f aca="true" t="shared" si="2" ref="C22:K22">AVERAGEA(C14:C16,C18:C20)</f>
        <v>8.013333333333334</v>
      </c>
      <c r="D22" s="1407">
        <f t="shared" si="2"/>
        <v>605</v>
      </c>
      <c r="E22" s="1407">
        <f t="shared" si="2"/>
        <v>1200</v>
      </c>
      <c r="F22" s="1408">
        <f t="shared" si="2"/>
        <v>1.0838333333333334</v>
      </c>
      <c r="G22" s="1409">
        <f t="shared" si="2"/>
        <v>255</v>
      </c>
      <c r="H22" s="1410">
        <f t="shared" si="2"/>
        <v>21</v>
      </c>
      <c r="I22" s="1411">
        <f t="shared" si="2"/>
        <v>0.10500000000000001</v>
      </c>
      <c r="J22" s="1410">
        <f t="shared" si="2"/>
        <v>2</v>
      </c>
      <c r="K22" s="1412">
        <f t="shared" si="2"/>
        <v>3.1666666666666665</v>
      </c>
      <c r="L22" s="1413">
        <f>SUM(L17,L21)</f>
        <v>0</v>
      </c>
    </row>
    <row r="23" spans="2:12" ht="15.75" thickTop="1">
      <c r="B23" s="1386">
        <v>38174</v>
      </c>
      <c r="C23" s="1375">
        <v>7.74</v>
      </c>
      <c r="D23" s="1376">
        <v>660</v>
      </c>
      <c r="E23" s="1376">
        <v>1300</v>
      </c>
      <c r="F23" s="1395">
        <v>1.04</v>
      </c>
      <c r="G23" s="1396">
        <v>300</v>
      </c>
      <c r="H23" s="1384">
        <v>21</v>
      </c>
      <c r="I23" s="1380">
        <v>0.05</v>
      </c>
      <c r="J23" s="1381"/>
      <c r="K23" s="1382">
        <v>4</v>
      </c>
      <c r="L23" s="1385"/>
    </row>
    <row r="24" spans="2:12" ht="15">
      <c r="B24" s="1374">
        <v>38202</v>
      </c>
      <c r="C24" s="1040">
        <v>8.06</v>
      </c>
      <c r="D24" s="1376"/>
      <c r="E24" s="1376"/>
      <c r="F24" s="1395">
        <v>1.05</v>
      </c>
      <c r="G24" s="1396">
        <v>250</v>
      </c>
      <c r="H24" s="1384"/>
      <c r="I24" s="1380"/>
      <c r="J24" s="1381"/>
      <c r="K24" s="1382">
        <v>2</v>
      </c>
      <c r="L24" s="1385"/>
    </row>
    <row r="25" spans="2:12" ht="15">
      <c r="B25" s="1386">
        <v>38237</v>
      </c>
      <c r="C25" s="1375">
        <v>8.11</v>
      </c>
      <c r="D25" s="1376"/>
      <c r="E25" s="1376"/>
      <c r="F25" s="1395">
        <v>0.992</v>
      </c>
      <c r="G25" s="1396">
        <v>230</v>
      </c>
      <c r="H25" s="1384"/>
      <c r="I25" s="1380"/>
      <c r="J25" s="1381"/>
      <c r="K25" s="1382">
        <v>6</v>
      </c>
      <c r="L25" s="1385"/>
    </row>
    <row r="26" spans="2:12" ht="15">
      <c r="B26" s="1387" t="s">
        <v>76</v>
      </c>
      <c r="C26" s="1388">
        <f aca="true" t="shared" si="3" ref="C26:K26">AVERAGEA(C23:C25)</f>
        <v>7.97</v>
      </c>
      <c r="D26" s="1389">
        <f t="shared" si="3"/>
        <v>660</v>
      </c>
      <c r="E26" s="1389">
        <f t="shared" si="3"/>
        <v>1300</v>
      </c>
      <c r="F26" s="1390">
        <f t="shared" si="3"/>
        <v>1.0273333333333332</v>
      </c>
      <c r="G26" s="1391">
        <f t="shared" si="3"/>
        <v>260</v>
      </c>
      <c r="H26" s="1392">
        <f t="shared" si="3"/>
        <v>21</v>
      </c>
      <c r="I26" s="1392">
        <f t="shared" si="3"/>
        <v>0.05</v>
      </c>
      <c r="J26" s="1392"/>
      <c r="K26" s="1393">
        <f t="shared" si="3"/>
        <v>4</v>
      </c>
      <c r="L26" s="1394">
        <f>SUM(L23:L25)</f>
        <v>0</v>
      </c>
    </row>
    <row r="27" spans="2:12" ht="15">
      <c r="B27" s="1386"/>
      <c r="C27" s="1375"/>
      <c r="D27" s="1376"/>
      <c r="E27" s="1376"/>
      <c r="F27" s="1395"/>
      <c r="G27" s="1396"/>
      <c r="H27" s="1384"/>
      <c r="I27" s="1380"/>
      <c r="J27" s="1381"/>
      <c r="K27" s="1382"/>
      <c r="L27" s="1385"/>
    </row>
    <row r="28" spans="2:12" ht="15">
      <c r="B28" s="1374"/>
      <c r="C28" s="1375"/>
      <c r="D28" s="1376"/>
      <c r="E28" s="1376"/>
      <c r="F28" s="1395"/>
      <c r="G28" s="1396"/>
      <c r="H28" s="1384"/>
      <c r="I28" s="1380"/>
      <c r="J28" s="1381"/>
      <c r="K28" s="1382"/>
      <c r="L28" s="1385"/>
    </row>
    <row r="29" spans="2:12" ht="15">
      <c r="B29" s="1374"/>
      <c r="C29" s="1375"/>
      <c r="D29" s="1376"/>
      <c r="E29" s="1376"/>
      <c r="F29" s="1395"/>
      <c r="G29" s="1396"/>
      <c r="H29" s="1384"/>
      <c r="I29" s="1380"/>
      <c r="J29" s="1381"/>
      <c r="K29" s="1382"/>
      <c r="L29" s="1385"/>
    </row>
    <row r="30" spans="2:12" ht="15.75" thickBot="1">
      <c r="B30" s="1397" t="s">
        <v>77</v>
      </c>
      <c r="C30" s="1398" t="e">
        <f aca="true" t="shared" si="4" ref="C30:K30">AVERAGEA(C27:C29)</f>
        <v>#DIV/0!</v>
      </c>
      <c r="D30" s="1399" t="e">
        <f t="shared" si="4"/>
        <v>#DIV/0!</v>
      </c>
      <c r="E30" s="1399" t="e">
        <f t="shared" si="4"/>
        <v>#DIV/0!</v>
      </c>
      <c r="F30" s="1400" t="e">
        <f t="shared" si="4"/>
        <v>#DIV/0!</v>
      </c>
      <c r="G30" s="1401" t="e">
        <f t="shared" si="4"/>
        <v>#DIV/0!</v>
      </c>
      <c r="H30" s="1402" t="e">
        <f t="shared" si="4"/>
        <v>#DIV/0!</v>
      </c>
      <c r="I30" s="1402" t="e">
        <f t="shared" si="4"/>
        <v>#DIV/0!</v>
      </c>
      <c r="J30" s="1402" t="e">
        <f t="shared" si="4"/>
        <v>#DIV/0!</v>
      </c>
      <c r="K30" s="1403" t="e">
        <f t="shared" si="4"/>
        <v>#DIV/0!</v>
      </c>
      <c r="L30" s="1404">
        <f>SUM(L27:L29)</f>
        <v>0</v>
      </c>
    </row>
    <row r="31" spans="2:14" ht="16.5" thickBot="1" thickTop="1">
      <c r="B31" s="1414" t="s">
        <v>78</v>
      </c>
      <c r="C31" s="1415">
        <f aca="true" t="shared" si="5" ref="C31:J31">AVERAGEA(C23:C25,C27:C29)</f>
        <v>7.97</v>
      </c>
      <c r="D31" s="1416">
        <f t="shared" si="5"/>
        <v>660</v>
      </c>
      <c r="E31" s="1416">
        <f t="shared" si="5"/>
        <v>1300</v>
      </c>
      <c r="F31" s="1417">
        <f t="shared" si="5"/>
        <v>1.0273333333333332</v>
      </c>
      <c r="G31" s="1418">
        <f t="shared" si="5"/>
        <v>260</v>
      </c>
      <c r="H31" s="1410">
        <f t="shared" si="5"/>
        <v>21</v>
      </c>
      <c r="I31" s="1411">
        <f t="shared" si="5"/>
        <v>0.05</v>
      </c>
      <c r="J31" s="1410" t="e">
        <f t="shared" si="5"/>
        <v>#DIV/0!</v>
      </c>
      <c r="K31" s="1419">
        <f>AVERAGEA(K23:K25,K27:K29)</f>
        <v>4</v>
      </c>
      <c r="L31" s="1385">
        <f>SUM(L26,L30)</f>
        <v>0</v>
      </c>
      <c r="N31" s="1420"/>
    </row>
    <row r="32" spans="2:14" ht="16.5" thickBot="1" thickTop="1">
      <c r="B32" s="1421" t="s">
        <v>58</v>
      </c>
      <c r="C32" s="1422"/>
      <c r="D32" s="1423"/>
      <c r="E32" s="1423"/>
      <c r="F32" s="1424">
        <v>0.01</v>
      </c>
      <c r="G32" s="1423">
        <v>30</v>
      </c>
      <c r="H32" s="1425"/>
      <c r="I32" s="1425"/>
      <c r="J32" s="1425"/>
      <c r="K32" s="1426"/>
      <c r="L32" s="1427"/>
      <c r="N32" s="1420"/>
    </row>
    <row r="33" spans="2:14" ht="16.5" thickBot="1" thickTop="1">
      <c r="B33" s="1428" t="s">
        <v>59</v>
      </c>
      <c r="C33" s="1422"/>
      <c r="D33" s="1423"/>
      <c r="E33" s="1423"/>
      <c r="F33" s="1424">
        <v>3</v>
      </c>
      <c r="G33" s="1423">
        <v>3000</v>
      </c>
      <c r="H33" s="1425"/>
      <c r="I33" s="1425"/>
      <c r="J33" s="1425"/>
      <c r="K33" s="1426"/>
      <c r="L33" s="1427"/>
      <c r="N33" s="1420"/>
    </row>
    <row r="34" spans="1:12" s="1329" customFormat="1" ht="15.75" thickTop="1">
      <c r="A34" s="1345"/>
      <c r="B34" s="1429" t="s">
        <v>40</v>
      </c>
      <c r="C34" s="1430">
        <f aca="true" t="shared" si="6" ref="C34:K34">AVERAGEA(C14:C16,C18:C20,C23:C25,C27:C29)</f>
        <v>7.99888888888889</v>
      </c>
      <c r="D34" s="1431">
        <f t="shared" si="6"/>
        <v>623.3333333333334</v>
      </c>
      <c r="E34" s="1431">
        <f t="shared" si="6"/>
        <v>1233.3333333333333</v>
      </c>
      <c r="F34" s="1432">
        <f t="shared" si="6"/>
        <v>1.0650000000000002</v>
      </c>
      <c r="G34" s="1431">
        <f t="shared" si="6"/>
        <v>256.6666666666667</v>
      </c>
      <c r="H34" s="1430">
        <f t="shared" si="6"/>
        <v>21</v>
      </c>
      <c r="I34" s="1430">
        <f t="shared" si="6"/>
        <v>0.08666666666666667</v>
      </c>
      <c r="J34" s="1430">
        <f t="shared" si="6"/>
        <v>2</v>
      </c>
      <c r="K34" s="1433">
        <f t="shared" si="6"/>
        <v>3.4444444444444446</v>
      </c>
      <c r="L34" s="1434"/>
    </row>
    <row r="35" spans="2:12" ht="15">
      <c r="B35" s="1357" t="s">
        <v>63</v>
      </c>
      <c r="C35" s="1435">
        <f aca="true" t="shared" si="7" ref="C35:K35">MINA(C14:C16,C18:C20,C23:C25,C27:C29)</f>
        <v>7.67</v>
      </c>
      <c r="D35" s="1436">
        <f t="shared" si="7"/>
        <v>600</v>
      </c>
      <c r="E35" s="1436">
        <f t="shared" si="7"/>
        <v>1200</v>
      </c>
      <c r="F35" s="1437">
        <f t="shared" si="7"/>
        <v>0.899</v>
      </c>
      <c r="G35" s="1436">
        <f t="shared" si="7"/>
        <v>220</v>
      </c>
      <c r="H35" s="1435">
        <f t="shared" si="7"/>
        <v>21</v>
      </c>
      <c r="I35" s="1435">
        <f t="shared" si="7"/>
        <v>0.05</v>
      </c>
      <c r="J35" s="1435">
        <f t="shared" si="7"/>
        <v>2</v>
      </c>
      <c r="K35" s="1438">
        <f t="shared" si="7"/>
        <v>2</v>
      </c>
      <c r="L35" s="1439"/>
    </row>
    <row r="36" spans="1:12" ht="15.75" thickBot="1">
      <c r="A36" s="1440"/>
      <c r="B36" s="1441" t="s">
        <v>64</v>
      </c>
      <c r="C36" s="1442">
        <f aca="true" t="shared" si="8" ref="C36:K36">MAXA(C14:C16,C18:C20,C23:C25,C27:C29)</f>
        <v>8.18</v>
      </c>
      <c r="D36" s="1443">
        <f t="shared" si="8"/>
        <v>660</v>
      </c>
      <c r="E36" s="1443">
        <f t="shared" si="8"/>
        <v>1300</v>
      </c>
      <c r="F36" s="1444">
        <f t="shared" si="8"/>
        <v>1.28</v>
      </c>
      <c r="G36" s="1443">
        <f t="shared" si="8"/>
        <v>300</v>
      </c>
      <c r="H36" s="1442">
        <f t="shared" si="8"/>
        <v>21</v>
      </c>
      <c r="I36" s="1442">
        <f t="shared" si="8"/>
        <v>0.16</v>
      </c>
      <c r="J36" s="1442">
        <f t="shared" si="8"/>
        <v>2</v>
      </c>
      <c r="K36" s="1445">
        <f t="shared" si="8"/>
        <v>6</v>
      </c>
      <c r="L36" s="1446"/>
    </row>
    <row r="37" spans="1:12" ht="15.75" hidden="1" thickBot="1">
      <c r="A37" s="1447"/>
      <c r="B37" s="1448" t="s">
        <v>79</v>
      </c>
      <c r="C37" s="1449"/>
      <c r="D37" s="1450"/>
      <c r="E37" s="1450"/>
      <c r="F37" s="1451"/>
      <c r="G37" s="1452"/>
      <c r="H37" s="1453"/>
      <c r="I37" s="1453"/>
      <c r="J37" s="1453"/>
      <c r="K37" s="1454"/>
      <c r="L37" s="1455">
        <f>L22+L31</f>
        <v>0</v>
      </c>
    </row>
    <row r="38" spans="1:12" ht="15.75" thickBot="1">
      <c r="A38" s="1322"/>
      <c r="F38" s="1322"/>
      <c r="G38" s="1322"/>
      <c r="L38" s="1457"/>
    </row>
    <row r="39" spans="1:12" ht="15">
      <c r="A39" s="1329"/>
      <c r="B39" s="1458"/>
      <c r="C39" s="1340"/>
      <c r="D39" s="1459"/>
      <c r="E39" s="1459"/>
      <c r="F39" s="1460"/>
      <c r="G39" s="1459"/>
      <c r="H39" s="1340"/>
      <c r="I39" s="1340"/>
      <c r="J39" s="1340"/>
      <c r="K39" s="1461"/>
      <c r="L39" s="1462"/>
    </row>
    <row r="40" spans="1:12" ht="15">
      <c r="A40" s="1329"/>
      <c r="B40" s="1458"/>
      <c r="C40" s="1340"/>
      <c r="D40" s="1459"/>
      <c r="E40" s="1459"/>
      <c r="F40" s="1460"/>
      <c r="G40" s="1459"/>
      <c r="H40" s="1340"/>
      <c r="I40" s="1340"/>
      <c r="J40" s="1340"/>
      <c r="K40" s="1461"/>
      <c r="L40" s="1462"/>
    </row>
    <row r="41" spans="1:12" ht="15">
      <c r="A41" s="1329"/>
      <c r="B41" s="1346"/>
      <c r="D41" s="1463"/>
      <c r="E41" s="1463"/>
      <c r="F41" s="1464"/>
      <c r="G41" s="1465"/>
      <c r="K41" s="1466"/>
      <c r="L41" s="1467"/>
    </row>
    <row r="42" spans="1:12" ht="13.5">
      <c r="A42" s="1329"/>
      <c r="B42" s="1343"/>
      <c r="D42" s="1463"/>
      <c r="E42" s="1463"/>
      <c r="F42" s="1464"/>
      <c r="G42" s="1465"/>
      <c r="K42" s="1466"/>
      <c r="L42" s="1467"/>
    </row>
    <row r="43" spans="1:12" ht="13.5">
      <c r="A43" s="1329"/>
      <c r="B43" s="1343"/>
      <c r="D43" s="1463"/>
      <c r="E43" s="1463"/>
      <c r="F43" s="1464"/>
      <c r="G43" s="1465"/>
      <c r="K43" s="1466"/>
      <c r="L43" s="1467"/>
    </row>
    <row r="44" spans="1:2" ht="13.5">
      <c r="A44" s="1329"/>
      <c r="B44" s="1343"/>
    </row>
    <row r="45" spans="1:2" ht="13.5">
      <c r="A45" s="1329"/>
      <c r="B45" s="1343"/>
    </row>
    <row r="46" spans="1:2" ht="13.5">
      <c r="A46" s="1329"/>
      <c r="B46" s="1343"/>
    </row>
    <row r="47" spans="1:2" ht="13.5">
      <c r="A47" s="1329"/>
      <c r="B47" s="1343"/>
    </row>
    <row r="48" spans="1:2" ht="13.5">
      <c r="A48" s="1329"/>
      <c r="B48" s="1343"/>
    </row>
    <row r="49" spans="1:2" ht="13.5">
      <c r="A49" s="1329"/>
      <c r="B49" s="1343"/>
    </row>
    <row r="50" spans="1:2" ht="13.5">
      <c r="A50" s="1329"/>
      <c r="B50" s="1343"/>
    </row>
    <row r="51" spans="1:2" ht="13.5">
      <c r="A51" s="1329"/>
      <c r="B51" s="1343"/>
    </row>
    <row r="52" spans="1:2" ht="13.5">
      <c r="A52" s="1329"/>
      <c r="B52" s="1343"/>
    </row>
    <row r="53" spans="1:2" ht="13.5">
      <c r="A53" s="1329"/>
      <c r="B53" s="1343"/>
    </row>
    <row r="54" spans="1:2" ht="13.5">
      <c r="A54" s="1329"/>
      <c r="B54" s="1343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>&amp;L
&amp;R&amp;"Times New Roman CE,kurzíva"Vyhodnocení vlivu činnosti odštěpného závodu GEAM 
Dolní Rožínka na životní prostředí v roce 2004</oddHeader>
    <oddFooter>&amp;C&amp;"Times New Roman CE,kurzíva"Stránka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26"/>
  <sheetViews>
    <sheetView workbookViewId="0" topLeftCell="A4">
      <selection activeCell="E27" sqref="E27"/>
    </sheetView>
  </sheetViews>
  <sheetFormatPr defaultColWidth="9.00390625" defaultRowHeight="12.75"/>
  <cols>
    <col min="1" max="1" width="8.875" style="3" customWidth="1"/>
    <col min="2" max="2" width="15.75390625" style="3" customWidth="1"/>
    <col min="3" max="5" width="8.875" style="3" customWidth="1"/>
    <col min="6" max="6" width="8.875" style="31" customWidth="1"/>
    <col min="7" max="7" width="8.875" style="21" customWidth="1"/>
    <col min="8" max="16384" width="8.875" style="3" customWidth="1"/>
  </cols>
  <sheetData>
    <row r="3" ht="22.5">
      <c r="B3" s="20" t="s">
        <v>19</v>
      </c>
    </row>
    <row r="4" ht="15">
      <c r="F4" s="32" t="s">
        <v>20</v>
      </c>
    </row>
    <row r="5" ht="13.5" thickBot="1"/>
    <row r="6" spans="2:7" ht="17.25">
      <c r="B6" s="4"/>
      <c r="C6" s="15" t="s">
        <v>13</v>
      </c>
      <c r="D6" s="15" t="s">
        <v>15</v>
      </c>
      <c r="E6" s="15" t="s">
        <v>16</v>
      </c>
      <c r="F6" s="33" t="s">
        <v>17</v>
      </c>
      <c r="G6" s="22" t="s">
        <v>18</v>
      </c>
    </row>
    <row r="7" spans="2:7" ht="18" thickBot="1">
      <c r="B7" s="2" t="s">
        <v>0</v>
      </c>
      <c r="C7" s="16" t="s">
        <v>14</v>
      </c>
      <c r="D7" s="16" t="s">
        <v>38</v>
      </c>
      <c r="E7" s="16" t="s">
        <v>14</v>
      </c>
      <c r="F7" s="34" t="s">
        <v>14</v>
      </c>
      <c r="G7" s="23" t="s">
        <v>14</v>
      </c>
    </row>
    <row r="8" spans="2:7" ht="13.5" hidden="1" thickBot="1">
      <c r="B8" s="1"/>
      <c r="C8" s="5"/>
      <c r="D8" s="5"/>
      <c r="E8" s="5"/>
      <c r="F8" s="35"/>
      <c r="G8" s="24"/>
    </row>
    <row r="9" spans="2:7" ht="16.5" customHeight="1" thickTop="1">
      <c r="B9" s="10" t="s">
        <v>1</v>
      </c>
      <c r="C9" s="93">
        <v>1.128</v>
      </c>
      <c r="D9" s="17">
        <v>283</v>
      </c>
      <c r="E9" s="17">
        <v>1256</v>
      </c>
      <c r="F9" s="36">
        <v>2</v>
      </c>
      <c r="G9" s="25">
        <v>8.1</v>
      </c>
    </row>
    <row r="10" spans="2:7" ht="16.5" customHeight="1">
      <c r="B10" s="11" t="s">
        <v>2</v>
      </c>
      <c r="C10" s="94">
        <v>1.115</v>
      </c>
      <c r="D10" s="18">
        <v>288</v>
      </c>
      <c r="E10" s="18">
        <v>1145</v>
      </c>
      <c r="F10" s="37">
        <v>4</v>
      </c>
      <c r="G10" s="26">
        <v>8.4</v>
      </c>
    </row>
    <row r="11" spans="2:7" ht="16.5" customHeight="1">
      <c r="B11" s="11" t="s">
        <v>3</v>
      </c>
      <c r="C11" s="94">
        <v>1.11</v>
      </c>
      <c r="D11" s="18">
        <v>228</v>
      </c>
      <c r="E11" s="18">
        <v>1196</v>
      </c>
      <c r="F11" s="37">
        <v>1</v>
      </c>
      <c r="G11" s="26">
        <v>8.4</v>
      </c>
    </row>
    <row r="12" spans="2:7" ht="16.5" customHeight="1">
      <c r="B12" s="11" t="s">
        <v>4</v>
      </c>
      <c r="C12" s="94">
        <v>1.34</v>
      </c>
      <c r="D12" s="18">
        <v>242</v>
      </c>
      <c r="E12" s="18">
        <v>1238</v>
      </c>
      <c r="F12" s="37">
        <v>2</v>
      </c>
      <c r="G12" s="26">
        <v>8.3</v>
      </c>
    </row>
    <row r="13" spans="2:7" ht="16.5" customHeight="1">
      <c r="B13" s="11" t="s">
        <v>5</v>
      </c>
      <c r="C13" s="94">
        <v>1.343</v>
      </c>
      <c r="D13" s="18">
        <v>173</v>
      </c>
      <c r="E13" s="18">
        <v>1351</v>
      </c>
      <c r="F13" s="37">
        <v>7.3</v>
      </c>
      <c r="G13" s="26">
        <v>8.6</v>
      </c>
    </row>
    <row r="14" spans="2:7" ht="16.5" customHeight="1">
      <c r="B14" s="11" t="s">
        <v>6</v>
      </c>
      <c r="C14" s="94">
        <v>1.28</v>
      </c>
      <c r="D14" s="18">
        <v>258</v>
      </c>
      <c r="E14" s="18">
        <v>1292</v>
      </c>
      <c r="F14" s="37">
        <v>5</v>
      </c>
      <c r="G14" s="26">
        <v>8.2</v>
      </c>
    </row>
    <row r="15" spans="2:7" ht="16.5" customHeight="1">
      <c r="B15" s="11" t="s">
        <v>7</v>
      </c>
      <c r="C15" s="94">
        <v>3</v>
      </c>
      <c r="D15" s="18">
        <v>344</v>
      </c>
      <c r="E15" s="18"/>
      <c r="F15" s="37">
        <v>6</v>
      </c>
      <c r="G15" s="26">
        <v>7.8</v>
      </c>
    </row>
    <row r="16" spans="2:7" ht="16.5" customHeight="1">
      <c r="B16" s="11" t="s">
        <v>8</v>
      </c>
      <c r="C16" s="94">
        <v>1.378</v>
      </c>
      <c r="D16" s="18">
        <v>182</v>
      </c>
      <c r="E16" s="18"/>
      <c r="F16" s="37">
        <v>4.5</v>
      </c>
      <c r="G16" s="26">
        <v>8.15</v>
      </c>
    </row>
    <row r="17" spans="2:7" ht="16.5" customHeight="1">
      <c r="B17" s="11" t="s">
        <v>9</v>
      </c>
      <c r="C17" s="94">
        <v>1.458</v>
      </c>
      <c r="D17" s="18">
        <v>220</v>
      </c>
      <c r="E17" s="18"/>
      <c r="F17" s="37">
        <v>1.6</v>
      </c>
      <c r="G17" s="26">
        <v>8</v>
      </c>
    </row>
    <row r="18" spans="2:7" ht="16.5" customHeight="1">
      <c r="B18" s="11" t="s">
        <v>10</v>
      </c>
      <c r="C18" s="94">
        <v>1.238</v>
      </c>
      <c r="D18" s="18">
        <v>295</v>
      </c>
      <c r="E18" s="18">
        <v>1262</v>
      </c>
      <c r="F18" s="37">
        <v>1</v>
      </c>
      <c r="G18" s="26">
        <v>8</v>
      </c>
    </row>
    <row r="19" spans="2:7" ht="16.5" customHeight="1">
      <c r="B19" s="11" t="s">
        <v>11</v>
      </c>
      <c r="C19" s="94">
        <v>1.283</v>
      </c>
      <c r="D19" s="18">
        <v>288</v>
      </c>
      <c r="E19" s="18"/>
      <c r="F19" s="37">
        <v>2.5</v>
      </c>
      <c r="G19" s="26">
        <v>8.1</v>
      </c>
    </row>
    <row r="20" spans="2:7" ht="16.5" customHeight="1" thickBot="1">
      <c r="B20" s="14" t="s">
        <v>12</v>
      </c>
      <c r="C20" s="95">
        <v>1.24</v>
      </c>
      <c r="D20" s="19">
        <v>280</v>
      </c>
      <c r="E20" s="19"/>
      <c r="F20" s="38">
        <v>3</v>
      </c>
      <c r="G20" s="27">
        <v>7.9</v>
      </c>
    </row>
    <row r="21" spans="2:7" ht="16.5" customHeight="1" hidden="1">
      <c r="B21" s="12"/>
      <c r="C21" s="96"/>
      <c r="D21" s="13"/>
      <c r="E21" s="13"/>
      <c r="F21" s="39"/>
      <c r="G21" s="28"/>
    </row>
    <row r="22" spans="2:7" ht="16.5" customHeight="1" hidden="1">
      <c r="B22" s="6"/>
      <c r="C22" s="97"/>
      <c r="D22" s="7"/>
      <c r="E22" s="7"/>
      <c r="F22" s="40"/>
      <c r="G22" s="29"/>
    </row>
    <row r="23" spans="2:7" ht="16.5" customHeight="1" hidden="1">
      <c r="B23" s="6"/>
      <c r="C23" s="97"/>
      <c r="D23" s="7"/>
      <c r="E23" s="7"/>
      <c r="F23" s="40"/>
      <c r="G23" s="29"/>
    </row>
    <row r="24" spans="2:7" ht="16.5" customHeight="1" hidden="1">
      <c r="B24" s="6"/>
      <c r="C24" s="97"/>
      <c r="D24" s="7"/>
      <c r="E24" s="7"/>
      <c r="F24" s="40"/>
      <c r="G24" s="29"/>
    </row>
    <row r="25" spans="2:7" ht="16.5" customHeight="1" hidden="1" thickBot="1">
      <c r="B25" s="8"/>
      <c r="C25" s="98"/>
      <c r="D25" s="9"/>
      <c r="E25" s="9"/>
      <c r="F25" s="41"/>
      <c r="G25" s="30"/>
    </row>
    <row r="26" ht="12.75">
      <c r="C26" s="9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5">
      <selection activeCell="D22" sqref="D22"/>
    </sheetView>
  </sheetViews>
  <sheetFormatPr defaultColWidth="9.00390625" defaultRowHeight="12.75"/>
  <cols>
    <col min="1" max="1" width="8.875" style="3" customWidth="1"/>
    <col min="2" max="2" width="15.75390625" style="3" customWidth="1"/>
    <col min="3" max="4" width="9.00390625" style="3" bestFit="1" customWidth="1"/>
    <col min="5" max="5" width="9.375" style="3" bestFit="1" customWidth="1"/>
    <col min="6" max="7" width="9.00390625" style="3" bestFit="1" customWidth="1"/>
    <col min="8" max="16384" width="8.875" style="3" customWidth="1"/>
  </cols>
  <sheetData>
    <row r="1" spans="1:8" ht="12.75">
      <c r="A1" s="82"/>
      <c r="B1" s="83"/>
      <c r="C1" s="83"/>
      <c r="D1" s="83"/>
      <c r="E1" s="83"/>
      <c r="F1" s="83"/>
      <c r="G1" s="83"/>
      <c r="H1" s="84"/>
    </row>
    <row r="2" spans="1:8" ht="12.75">
      <c r="A2" s="85"/>
      <c r="B2" s="86"/>
      <c r="C2" s="86"/>
      <c r="D2" s="86"/>
      <c r="E2" s="86"/>
      <c r="F2" s="86"/>
      <c r="G2" s="86"/>
      <c r="H2" s="87"/>
    </row>
    <row r="3" spans="1:8" ht="15">
      <c r="A3" s="85"/>
      <c r="B3" s="76" t="s">
        <v>31</v>
      </c>
      <c r="C3" s="86"/>
      <c r="D3" s="86"/>
      <c r="E3" s="78" t="s">
        <v>33</v>
      </c>
      <c r="F3" s="81"/>
      <c r="G3" s="86"/>
      <c r="H3" s="87"/>
    </row>
    <row r="4" spans="1:8" ht="15">
      <c r="A4" s="85"/>
      <c r="B4" s="77" t="s">
        <v>32</v>
      </c>
      <c r="C4" s="86"/>
      <c r="D4" s="86"/>
      <c r="E4" s="79" t="s">
        <v>34</v>
      </c>
      <c r="F4" s="86"/>
      <c r="G4" s="86"/>
      <c r="H4" s="87"/>
    </row>
    <row r="5" spans="1:8" ht="15">
      <c r="A5" s="85"/>
      <c r="B5" s="86"/>
      <c r="C5" s="86"/>
      <c r="D5" s="86"/>
      <c r="E5" s="80" t="s">
        <v>35</v>
      </c>
      <c r="F5" s="86"/>
      <c r="G5" s="86"/>
      <c r="H5" s="87"/>
    </row>
    <row r="6" spans="1:8" ht="15">
      <c r="A6" s="85"/>
      <c r="B6" s="86"/>
      <c r="C6" s="86"/>
      <c r="D6" s="86"/>
      <c r="E6" s="79" t="s">
        <v>36</v>
      </c>
      <c r="F6" s="86"/>
      <c r="G6" s="86"/>
      <c r="H6" s="87"/>
    </row>
    <row r="7" spans="1:8" ht="15">
      <c r="A7" s="85"/>
      <c r="B7" s="86"/>
      <c r="C7" s="86"/>
      <c r="D7" s="86"/>
      <c r="E7" s="79" t="s">
        <v>37</v>
      </c>
      <c r="F7" s="86"/>
      <c r="G7" s="86"/>
      <c r="H7" s="87"/>
    </row>
    <row r="8" spans="1:8" ht="12.75">
      <c r="A8" s="85"/>
      <c r="B8" s="86"/>
      <c r="C8" s="86"/>
      <c r="D8" s="86"/>
      <c r="E8" s="86"/>
      <c r="F8" s="86"/>
      <c r="G8" s="86"/>
      <c r="H8" s="87"/>
    </row>
    <row r="9" spans="1:8" ht="22.5">
      <c r="A9" s="85"/>
      <c r="B9" s="88" t="s">
        <v>39</v>
      </c>
      <c r="C9" s="86"/>
      <c r="D9" s="86"/>
      <c r="E9" s="86"/>
      <c r="F9" s="86"/>
      <c r="G9" s="86"/>
      <c r="H9" s="87"/>
    </row>
    <row r="10" spans="1:8" ht="15">
      <c r="A10" s="85"/>
      <c r="B10" s="86"/>
      <c r="C10" s="86"/>
      <c r="D10" s="86"/>
      <c r="E10" s="86"/>
      <c r="F10" s="89" t="s">
        <v>21</v>
      </c>
      <c r="G10" s="86"/>
      <c r="H10" s="87"/>
    </row>
    <row r="11" spans="1:8" ht="13.5" thickBot="1">
      <c r="A11" s="85"/>
      <c r="B11" s="86"/>
      <c r="C11" s="86"/>
      <c r="D11" s="86"/>
      <c r="E11" s="86"/>
      <c r="F11" s="86"/>
      <c r="G11" s="86"/>
      <c r="H11" s="87"/>
    </row>
    <row r="12" spans="1:8" ht="17.25">
      <c r="A12" s="85"/>
      <c r="B12" s="4"/>
      <c r="C12" s="33" t="s">
        <v>13</v>
      </c>
      <c r="D12" s="33" t="s">
        <v>15</v>
      </c>
      <c r="E12" s="33" t="s">
        <v>16</v>
      </c>
      <c r="F12" s="33" t="s">
        <v>17</v>
      </c>
      <c r="G12" s="42" t="s">
        <v>18</v>
      </c>
      <c r="H12" s="87"/>
    </row>
    <row r="13" spans="1:8" ht="18" thickBot="1">
      <c r="A13" s="85"/>
      <c r="B13" s="2" t="s">
        <v>0</v>
      </c>
      <c r="C13" s="34" t="s">
        <v>14</v>
      </c>
      <c r="D13" s="34" t="s">
        <v>38</v>
      </c>
      <c r="E13" s="34" t="s">
        <v>14</v>
      </c>
      <c r="F13" s="34" t="s">
        <v>14</v>
      </c>
      <c r="G13" s="43" t="s">
        <v>14</v>
      </c>
      <c r="H13" s="87"/>
    </row>
    <row r="14" spans="1:8" ht="13.5" hidden="1" thickBot="1">
      <c r="A14" s="85"/>
      <c r="B14" s="1"/>
      <c r="C14" s="100"/>
      <c r="D14" s="100"/>
      <c r="E14" s="100"/>
      <c r="F14" s="100"/>
      <c r="G14" s="101"/>
      <c r="H14" s="87"/>
    </row>
    <row r="15" spans="1:8" ht="16.5" customHeight="1" thickTop="1">
      <c r="A15" s="85"/>
      <c r="B15" s="10" t="s">
        <v>1</v>
      </c>
      <c r="C15" s="102">
        <v>1.185</v>
      </c>
      <c r="D15" s="103">
        <v>270</v>
      </c>
      <c r="E15" s="103"/>
      <c r="F15" s="104">
        <v>3.5</v>
      </c>
      <c r="G15" s="105">
        <v>8</v>
      </c>
      <c r="H15" s="87"/>
    </row>
    <row r="16" spans="1:8" ht="16.5" customHeight="1">
      <c r="A16" s="85"/>
      <c r="B16" s="11" t="s">
        <v>2</v>
      </c>
      <c r="C16" s="106">
        <v>1.222</v>
      </c>
      <c r="D16" s="107">
        <v>290</v>
      </c>
      <c r="E16" s="107"/>
      <c r="F16" s="108">
        <v>3</v>
      </c>
      <c r="G16" s="109">
        <v>7.8</v>
      </c>
      <c r="H16" s="87"/>
    </row>
    <row r="17" spans="1:8" ht="16.5" customHeight="1">
      <c r="A17" s="85"/>
      <c r="B17" s="11" t="s">
        <v>3</v>
      </c>
      <c r="C17" s="106">
        <v>1.384</v>
      </c>
      <c r="D17" s="107">
        <v>304</v>
      </c>
      <c r="E17" s="107"/>
      <c r="F17" s="108">
        <v>2.6</v>
      </c>
      <c r="G17" s="109">
        <v>7.8</v>
      </c>
      <c r="H17" s="87"/>
    </row>
    <row r="18" spans="1:8" ht="16.5" customHeight="1">
      <c r="A18" s="85"/>
      <c r="B18" s="11" t="s">
        <v>4</v>
      </c>
      <c r="C18" s="106">
        <v>1.177</v>
      </c>
      <c r="D18" s="107">
        <v>768</v>
      </c>
      <c r="E18" s="107"/>
      <c r="F18" s="108">
        <v>4</v>
      </c>
      <c r="G18" s="109">
        <v>7.9</v>
      </c>
      <c r="H18" s="87"/>
    </row>
    <row r="19" spans="1:8" ht="16.5" customHeight="1">
      <c r="A19" s="85"/>
      <c r="B19" s="11" t="s">
        <v>5</v>
      </c>
      <c r="C19" s="106">
        <v>1.17</v>
      </c>
      <c r="D19" s="107">
        <v>1920</v>
      </c>
      <c r="E19" s="107"/>
      <c r="F19" s="108">
        <v>6.5</v>
      </c>
      <c r="G19" s="109">
        <v>8</v>
      </c>
      <c r="H19" s="87"/>
    </row>
    <row r="20" spans="1:8" ht="16.5" customHeight="1">
      <c r="A20" s="85"/>
      <c r="B20" s="11" t="s">
        <v>6</v>
      </c>
      <c r="C20" s="106">
        <v>1.192</v>
      </c>
      <c r="D20" s="107">
        <v>408</v>
      </c>
      <c r="E20" s="107"/>
      <c r="F20" s="108">
        <v>2</v>
      </c>
      <c r="G20" s="109">
        <v>7.9</v>
      </c>
      <c r="H20" s="87"/>
    </row>
    <row r="21" spans="1:8" ht="16.5" customHeight="1">
      <c r="A21" s="85"/>
      <c r="B21" s="11" t="s">
        <v>7</v>
      </c>
      <c r="C21" s="106">
        <v>1.145</v>
      </c>
      <c r="D21" s="107">
        <v>268</v>
      </c>
      <c r="E21" s="107"/>
      <c r="F21" s="108">
        <v>3</v>
      </c>
      <c r="G21" s="109">
        <v>7.9</v>
      </c>
      <c r="H21" s="87"/>
    </row>
    <row r="22" spans="1:8" ht="16.5" customHeight="1">
      <c r="A22" s="85"/>
      <c r="B22" s="11" t="s">
        <v>8</v>
      </c>
      <c r="C22" s="106">
        <v>1.2</v>
      </c>
      <c r="D22" s="107">
        <v>352</v>
      </c>
      <c r="E22" s="107"/>
      <c r="F22" s="108">
        <v>3.5</v>
      </c>
      <c r="G22" s="109">
        <v>8</v>
      </c>
      <c r="H22" s="87"/>
    </row>
    <row r="23" spans="1:8" ht="16.5" customHeight="1">
      <c r="A23" s="85"/>
      <c r="B23" s="11" t="s">
        <v>9</v>
      </c>
      <c r="C23" s="106">
        <v>1.15</v>
      </c>
      <c r="D23" s="107">
        <v>412</v>
      </c>
      <c r="E23" s="107">
        <v>1081</v>
      </c>
      <c r="F23" s="108">
        <v>4</v>
      </c>
      <c r="G23" s="109">
        <v>7.8</v>
      </c>
      <c r="H23" s="87"/>
    </row>
    <row r="24" spans="1:8" ht="16.5" customHeight="1">
      <c r="A24" s="85"/>
      <c r="B24" s="11" t="s">
        <v>10</v>
      </c>
      <c r="C24" s="106">
        <v>1.498</v>
      </c>
      <c r="D24" s="107">
        <v>688</v>
      </c>
      <c r="E24" s="107">
        <v>1150</v>
      </c>
      <c r="F24" s="108">
        <v>5.5</v>
      </c>
      <c r="G24" s="109">
        <v>7.5</v>
      </c>
      <c r="H24" s="87"/>
    </row>
    <row r="25" spans="1:8" ht="16.5" customHeight="1">
      <c r="A25" s="85"/>
      <c r="B25" s="11" t="s">
        <v>11</v>
      </c>
      <c r="C25" s="106">
        <v>1.665</v>
      </c>
      <c r="D25" s="107">
        <v>700</v>
      </c>
      <c r="E25" s="107">
        <v>1088</v>
      </c>
      <c r="F25" s="108">
        <v>4.5</v>
      </c>
      <c r="G25" s="109">
        <v>7.5</v>
      </c>
      <c r="H25" s="87"/>
    </row>
    <row r="26" spans="1:8" ht="16.5" customHeight="1" thickBot="1">
      <c r="A26" s="85"/>
      <c r="B26" s="14" t="s">
        <v>12</v>
      </c>
      <c r="C26" s="113">
        <v>1.148</v>
      </c>
      <c r="D26" s="110">
        <v>710</v>
      </c>
      <c r="E26" s="110">
        <v>1122</v>
      </c>
      <c r="F26" s="111">
        <v>7.2</v>
      </c>
      <c r="G26" s="112">
        <v>7.8</v>
      </c>
      <c r="H26" s="87"/>
    </row>
    <row r="27" spans="1:8" ht="16.5" customHeight="1" hidden="1">
      <c r="A27" s="85"/>
      <c r="B27" s="12"/>
      <c r="C27" s="13"/>
      <c r="D27" s="13"/>
      <c r="E27" s="13"/>
      <c r="F27" s="13"/>
      <c r="G27" s="28"/>
      <c r="H27" s="87"/>
    </row>
    <row r="28" spans="1:8" ht="16.5" customHeight="1" hidden="1">
      <c r="A28" s="85"/>
      <c r="B28" s="6"/>
      <c r="C28" s="7"/>
      <c r="D28" s="7"/>
      <c r="E28" s="7"/>
      <c r="F28" s="7"/>
      <c r="G28" s="29"/>
      <c r="H28" s="87"/>
    </row>
    <row r="29" spans="1:8" ht="16.5" customHeight="1" hidden="1">
      <c r="A29" s="85"/>
      <c r="B29" s="6"/>
      <c r="C29" s="7"/>
      <c r="D29" s="7"/>
      <c r="E29" s="7"/>
      <c r="F29" s="7"/>
      <c r="G29" s="29"/>
      <c r="H29" s="87"/>
    </row>
    <row r="30" spans="1:8" ht="16.5" customHeight="1" hidden="1">
      <c r="A30" s="85"/>
      <c r="B30" s="6"/>
      <c r="C30" s="7"/>
      <c r="D30" s="7"/>
      <c r="E30" s="7"/>
      <c r="F30" s="7"/>
      <c r="G30" s="29"/>
      <c r="H30" s="87"/>
    </row>
    <row r="31" spans="1:8" ht="16.5" customHeight="1" hidden="1">
      <c r="A31" s="85"/>
      <c r="B31" s="114"/>
      <c r="C31" s="115"/>
      <c r="D31" s="115"/>
      <c r="E31" s="115"/>
      <c r="F31" s="115"/>
      <c r="G31" s="116"/>
      <c r="H31" s="87"/>
    </row>
    <row r="32" spans="1:8" ht="18" thickBot="1" thickTop="1">
      <c r="A32" s="85"/>
      <c r="B32" s="117" t="s">
        <v>40</v>
      </c>
      <c r="C32" s="118">
        <f>AVERAGE(C15:C26)</f>
        <v>1.2613333333333332</v>
      </c>
      <c r="D32" s="119">
        <f>AVERAGE(D15:D26)</f>
        <v>590.8333333333334</v>
      </c>
      <c r="E32" s="119">
        <f>AVERAGE(E15:E26)</f>
        <v>1110.25</v>
      </c>
      <c r="F32" s="120">
        <f>AVERAGE(F15:F26)</f>
        <v>4.108333333333333</v>
      </c>
      <c r="G32" s="121">
        <f>AVERAGE(G15:G26)</f>
        <v>7.824999999999999</v>
      </c>
      <c r="H32" s="87"/>
    </row>
    <row r="33" spans="1:8" ht="12.75">
      <c r="A33" s="85"/>
      <c r="B33" s="86"/>
      <c r="C33" s="86"/>
      <c r="D33" s="86"/>
      <c r="E33" s="86"/>
      <c r="F33" s="86"/>
      <c r="G33" s="86"/>
      <c r="H33" s="87"/>
    </row>
    <row r="34" spans="1:8" ht="13.5" thickBot="1">
      <c r="A34" s="90"/>
      <c r="B34" s="91"/>
      <c r="C34" s="91"/>
      <c r="D34" s="91"/>
      <c r="E34" s="91"/>
      <c r="F34" s="91"/>
      <c r="G34" s="91"/>
      <c r="H34" s="9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Footer>&amp;C&amp;"Times New Roman CE,obyčejné\&amp;12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66"/>
  <sheetViews>
    <sheetView workbookViewId="0" topLeftCell="W1">
      <selection activeCell="A40" sqref="A1:Z40"/>
    </sheetView>
  </sheetViews>
  <sheetFormatPr defaultColWidth="12.00390625" defaultRowHeight="12.75"/>
  <cols>
    <col min="1" max="1" width="2.50390625" style="152" customWidth="1"/>
    <col min="2" max="2" width="17.75390625" style="130" customWidth="1"/>
    <col min="3" max="3" width="7.75390625" style="137" customWidth="1"/>
    <col min="4" max="4" width="7.75390625" style="134" customWidth="1"/>
    <col min="5" max="5" width="7.75390625" style="130" customWidth="1"/>
    <col min="6" max="7" width="7.75390625" style="135" customWidth="1"/>
    <col min="8" max="8" width="7.75390625" style="134" customWidth="1"/>
    <col min="9" max="9" width="7.75390625" style="130" customWidth="1"/>
    <col min="10" max="11" width="7.75390625" style="135" customWidth="1"/>
    <col min="12" max="12" width="7.75390625" style="134" customWidth="1"/>
    <col min="13" max="13" width="7.75390625" style="130" customWidth="1"/>
    <col min="14" max="15" width="7.75390625" style="135" customWidth="1"/>
    <col min="16" max="16" width="7.75390625" style="134" customWidth="1"/>
    <col min="17" max="17" width="7.75390625" style="136" customWidth="1"/>
    <col min="18" max="18" width="7.75390625" style="135" customWidth="1"/>
    <col min="19" max="19" width="7.75390625" style="137" customWidth="1"/>
    <col min="20" max="20" width="7.75390625" style="134" customWidth="1"/>
    <col min="21" max="21" width="7.75390625" style="130" customWidth="1"/>
    <col min="22" max="22" width="7.75390625" style="135" customWidth="1"/>
    <col min="23" max="23" width="7.75390625" style="137" customWidth="1"/>
    <col min="24" max="24" width="7.75390625" style="134" customWidth="1"/>
    <col min="25" max="25" width="7.75390625" style="130" customWidth="1"/>
    <col min="26" max="26" width="7.75390625" style="135" customWidth="1"/>
    <col min="27" max="16384" width="7.125" style="130" customWidth="1"/>
  </cols>
  <sheetData>
    <row r="1" spans="1:26" ht="15">
      <c r="A1" s="122"/>
      <c r="B1" s="123"/>
      <c r="C1" s="124"/>
      <c r="D1" s="125"/>
      <c r="E1" s="126"/>
      <c r="F1" s="127"/>
      <c r="G1" s="127"/>
      <c r="H1" s="125"/>
      <c r="I1" s="126"/>
      <c r="J1" s="127"/>
      <c r="K1" s="127"/>
      <c r="L1" s="125"/>
      <c r="M1" s="126"/>
      <c r="N1" s="127"/>
      <c r="O1" s="127"/>
      <c r="P1" s="125"/>
      <c r="Q1" s="128"/>
      <c r="R1" s="127"/>
      <c r="S1" s="124"/>
      <c r="T1" s="125"/>
      <c r="U1" s="126"/>
      <c r="V1" s="127"/>
      <c r="W1" s="124"/>
      <c r="X1" s="125"/>
      <c r="Y1" s="126"/>
      <c r="Z1" s="129"/>
    </row>
    <row r="2" spans="1:26" ht="15">
      <c r="A2" s="131"/>
      <c r="B2" s="132" t="s">
        <v>41</v>
      </c>
      <c r="C2" s="133"/>
      <c r="U2" s="138"/>
      <c r="Z2" s="139"/>
    </row>
    <row r="3" spans="1:26" ht="15">
      <c r="A3" s="131"/>
      <c r="B3" s="132" t="s">
        <v>42</v>
      </c>
      <c r="C3" s="140"/>
      <c r="U3" s="141"/>
      <c r="Z3" s="139"/>
    </row>
    <row r="4" spans="1:26" ht="15.75" customHeight="1">
      <c r="A4" s="131"/>
      <c r="B4" s="142"/>
      <c r="C4" s="143"/>
      <c r="D4" s="144"/>
      <c r="E4" s="145"/>
      <c r="F4" s="146"/>
      <c r="G4" s="146"/>
      <c r="H4" s="144"/>
      <c r="I4" s="145"/>
      <c r="J4" s="146"/>
      <c r="K4" s="146"/>
      <c r="L4" s="144"/>
      <c r="M4" s="145"/>
      <c r="P4" s="144"/>
      <c r="T4" s="144"/>
      <c r="X4" s="144"/>
      <c r="Z4" s="139"/>
    </row>
    <row r="5" spans="1:26" ht="17.25">
      <c r="A5" s="131"/>
      <c r="B5" s="147" t="s">
        <v>43</v>
      </c>
      <c r="C5" s="148"/>
      <c r="U5" s="149"/>
      <c r="Z5" s="139"/>
    </row>
    <row r="6" spans="1:26" ht="17.25">
      <c r="A6" s="131"/>
      <c r="B6" s="150"/>
      <c r="C6" s="148"/>
      <c r="U6" s="149"/>
      <c r="Z6" s="139"/>
    </row>
    <row r="7" spans="1:26" ht="18">
      <c r="A7" s="131"/>
      <c r="B7" s="151" t="s">
        <v>80</v>
      </c>
      <c r="C7" s="140"/>
      <c r="U7" s="149"/>
      <c r="Z7" s="139"/>
    </row>
    <row r="8" spans="1:26" ht="15">
      <c r="A8" s="131"/>
      <c r="B8" s="152"/>
      <c r="C8" s="153"/>
      <c r="U8" s="149"/>
      <c r="Z8" s="139"/>
    </row>
    <row r="9" spans="1:26" ht="15">
      <c r="A9" s="131"/>
      <c r="B9" s="142" t="s">
        <v>44</v>
      </c>
      <c r="C9" s="153"/>
      <c r="U9" s="149"/>
      <c r="Y9" s="154" t="s">
        <v>45</v>
      </c>
      <c r="Z9" s="139"/>
    </row>
    <row r="10" spans="1:39" s="166" customFormat="1" ht="15">
      <c r="A10" s="131"/>
      <c r="B10" s="155" t="s">
        <v>0</v>
      </c>
      <c r="C10" s="156" t="s">
        <v>46</v>
      </c>
      <c r="D10" s="157"/>
      <c r="E10" s="156"/>
      <c r="F10" s="158"/>
      <c r="G10" s="159" t="s">
        <v>47</v>
      </c>
      <c r="H10" s="157"/>
      <c r="I10" s="159"/>
      <c r="J10" s="160"/>
      <c r="K10" s="161" t="s">
        <v>48</v>
      </c>
      <c r="L10" s="157"/>
      <c r="M10" s="161"/>
      <c r="N10" s="162"/>
      <c r="O10" s="163" t="s">
        <v>49</v>
      </c>
      <c r="P10" s="157"/>
      <c r="Q10" s="159"/>
      <c r="R10" s="162"/>
      <c r="S10" s="164" t="s">
        <v>50</v>
      </c>
      <c r="T10" s="157"/>
      <c r="U10" s="161"/>
      <c r="V10" s="162"/>
      <c r="W10" s="164" t="s">
        <v>51</v>
      </c>
      <c r="X10" s="157"/>
      <c r="Y10" s="161"/>
      <c r="Z10" s="165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</row>
    <row r="11" spans="1:39" s="166" customFormat="1" ht="18">
      <c r="A11" s="131"/>
      <c r="B11" s="167" t="s">
        <v>52</v>
      </c>
      <c r="C11" s="168" t="s">
        <v>18</v>
      </c>
      <c r="D11" s="169" t="s">
        <v>13</v>
      </c>
      <c r="E11" s="170" t="s">
        <v>81</v>
      </c>
      <c r="F11" s="171" t="s">
        <v>53</v>
      </c>
      <c r="G11" s="171" t="s">
        <v>54</v>
      </c>
      <c r="H11" s="169" t="s">
        <v>13</v>
      </c>
      <c r="I11" s="170" t="s">
        <v>81</v>
      </c>
      <c r="J11" s="171" t="s">
        <v>53</v>
      </c>
      <c r="K11" s="171" t="s">
        <v>54</v>
      </c>
      <c r="L11" s="169" t="s">
        <v>13</v>
      </c>
      <c r="M11" s="170" t="s">
        <v>81</v>
      </c>
      <c r="N11" s="171" t="s">
        <v>53</v>
      </c>
      <c r="O11" s="171" t="s">
        <v>18</v>
      </c>
      <c r="P11" s="169" t="s">
        <v>13</v>
      </c>
      <c r="Q11" s="170" t="s">
        <v>81</v>
      </c>
      <c r="R11" s="171" t="s">
        <v>53</v>
      </c>
      <c r="S11" s="168" t="s">
        <v>54</v>
      </c>
      <c r="T11" s="169" t="s">
        <v>13</v>
      </c>
      <c r="U11" s="170" t="s">
        <v>81</v>
      </c>
      <c r="V11" s="171" t="s">
        <v>53</v>
      </c>
      <c r="W11" s="168" t="s">
        <v>54</v>
      </c>
      <c r="X11" s="169" t="s">
        <v>13</v>
      </c>
      <c r="Y11" s="170" t="s">
        <v>81</v>
      </c>
      <c r="Z11" s="172" t="s">
        <v>53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</row>
    <row r="12" spans="1:39" s="178" customFormat="1" ht="15" customHeight="1">
      <c r="A12" s="131"/>
      <c r="B12" s="173" t="s">
        <v>55</v>
      </c>
      <c r="C12" s="174"/>
      <c r="D12" s="175" t="s">
        <v>56</v>
      </c>
      <c r="E12" s="176" t="s">
        <v>57</v>
      </c>
      <c r="F12" s="175" t="s">
        <v>56</v>
      </c>
      <c r="G12" s="174"/>
      <c r="H12" s="175" t="s">
        <v>56</v>
      </c>
      <c r="I12" s="176" t="s">
        <v>57</v>
      </c>
      <c r="J12" s="175" t="s">
        <v>56</v>
      </c>
      <c r="K12" s="174"/>
      <c r="L12" s="175" t="s">
        <v>56</v>
      </c>
      <c r="M12" s="176" t="s">
        <v>57</v>
      </c>
      <c r="N12" s="175" t="s">
        <v>56</v>
      </c>
      <c r="O12" s="174"/>
      <c r="P12" s="175" t="s">
        <v>56</v>
      </c>
      <c r="Q12" s="176" t="s">
        <v>57</v>
      </c>
      <c r="R12" s="175" t="s">
        <v>56</v>
      </c>
      <c r="S12" s="174"/>
      <c r="T12" s="175" t="s">
        <v>56</v>
      </c>
      <c r="U12" s="176" t="s">
        <v>57</v>
      </c>
      <c r="V12" s="175" t="s">
        <v>56</v>
      </c>
      <c r="W12" s="174"/>
      <c r="X12" s="175" t="s">
        <v>56</v>
      </c>
      <c r="Y12" s="176" t="s">
        <v>57</v>
      </c>
      <c r="Z12" s="177" t="s">
        <v>56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</row>
    <row r="13" spans="1:39" s="166" customFormat="1" ht="15">
      <c r="A13" s="131"/>
      <c r="B13" s="179"/>
      <c r="C13" s="180">
        <v>8.3</v>
      </c>
      <c r="D13" s="181">
        <v>1.19</v>
      </c>
      <c r="E13" s="182">
        <v>890</v>
      </c>
      <c r="F13" s="183">
        <v>3</v>
      </c>
      <c r="G13" s="184">
        <v>8.3</v>
      </c>
      <c r="H13" s="181">
        <v>1.09</v>
      </c>
      <c r="I13" s="182">
        <v>390</v>
      </c>
      <c r="J13" s="185">
        <v>2</v>
      </c>
      <c r="K13" s="186">
        <v>7.5</v>
      </c>
      <c r="L13" s="181">
        <v>3.9</v>
      </c>
      <c r="M13" s="182">
        <v>1180</v>
      </c>
      <c r="N13" s="183">
        <v>27</v>
      </c>
      <c r="O13" s="184">
        <v>7.9</v>
      </c>
      <c r="P13" s="181">
        <v>1.25</v>
      </c>
      <c r="Q13" s="182">
        <v>230</v>
      </c>
      <c r="R13" s="183">
        <v>1</v>
      </c>
      <c r="S13" s="187">
        <v>8.2</v>
      </c>
      <c r="T13" s="181">
        <v>1.29</v>
      </c>
      <c r="U13" s="182">
        <v>200</v>
      </c>
      <c r="V13" s="183">
        <v>1</v>
      </c>
      <c r="W13" s="187">
        <v>7.9</v>
      </c>
      <c r="X13" s="181">
        <v>1.19</v>
      </c>
      <c r="Y13" s="182">
        <v>320</v>
      </c>
      <c r="Z13" s="188">
        <v>2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</row>
    <row r="14" spans="1:39" s="166" customFormat="1" ht="15">
      <c r="A14" s="131"/>
      <c r="B14" s="179"/>
      <c r="C14" s="180">
        <v>8.3</v>
      </c>
      <c r="D14" s="181">
        <v>1.11</v>
      </c>
      <c r="E14" s="182">
        <v>650</v>
      </c>
      <c r="F14" s="183">
        <v>6</v>
      </c>
      <c r="G14" s="183">
        <v>8</v>
      </c>
      <c r="H14" s="181">
        <v>1.1</v>
      </c>
      <c r="I14" s="182">
        <v>680</v>
      </c>
      <c r="J14" s="185">
        <v>18</v>
      </c>
      <c r="K14" s="186">
        <v>8.2</v>
      </c>
      <c r="L14" s="181">
        <v>1.3</v>
      </c>
      <c r="M14" s="182">
        <v>220</v>
      </c>
      <c r="N14" s="183">
        <v>2</v>
      </c>
      <c r="O14" s="184">
        <v>8.1</v>
      </c>
      <c r="P14" s="181">
        <v>1.33</v>
      </c>
      <c r="Q14" s="182">
        <v>260</v>
      </c>
      <c r="R14" s="183">
        <v>1</v>
      </c>
      <c r="S14" s="187">
        <v>8.2</v>
      </c>
      <c r="T14" s="181">
        <v>1.16</v>
      </c>
      <c r="U14" s="182">
        <v>120</v>
      </c>
      <c r="V14" s="183">
        <v>1</v>
      </c>
      <c r="W14" s="187">
        <v>7.4</v>
      </c>
      <c r="X14" s="181">
        <v>2.08</v>
      </c>
      <c r="Y14" s="182">
        <v>1110</v>
      </c>
      <c r="Z14" s="189">
        <v>58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</row>
    <row r="15" spans="1:39" s="166" customFormat="1" ht="15">
      <c r="A15" s="131"/>
      <c r="B15" s="179"/>
      <c r="C15" s="180"/>
      <c r="D15" s="181"/>
      <c r="E15" s="182"/>
      <c r="F15" s="183"/>
      <c r="G15" s="184"/>
      <c r="H15" s="181"/>
      <c r="I15" s="182"/>
      <c r="J15" s="183"/>
      <c r="K15" s="184">
        <v>8.3</v>
      </c>
      <c r="L15" s="181">
        <v>1.3</v>
      </c>
      <c r="M15" s="182">
        <v>160</v>
      </c>
      <c r="N15" s="183">
        <v>1</v>
      </c>
      <c r="O15" s="184">
        <v>8.1</v>
      </c>
      <c r="P15" s="181">
        <v>1.25</v>
      </c>
      <c r="Q15" s="182">
        <v>500</v>
      </c>
      <c r="R15" s="183">
        <v>3</v>
      </c>
      <c r="S15" s="187">
        <v>8.3</v>
      </c>
      <c r="T15" s="181">
        <v>1.28</v>
      </c>
      <c r="U15" s="182">
        <v>200</v>
      </c>
      <c r="V15" s="183">
        <v>2</v>
      </c>
      <c r="W15" s="187">
        <v>8.3</v>
      </c>
      <c r="X15" s="181">
        <v>1.25</v>
      </c>
      <c r="Y15" s="182">
        <v>390</v>
      </c>
      <c r="Z15" s="190">
        <v>4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</row>
    <row r="16" spans="1:39" s="166" customFormat="1" ht="15">
      <c r="A16" s="131"/>
      <c r="B16" s="179"/>
      <c r="C16" s="180"/>
      <c r="D16" s="181"/>
      <c r="E16" s="182"/>
      <c r="F16" s="183"/>
      <c r="G16" s="184"/>
      <c r="H16" s="181"/>
      <c r="I16" s="182"/>
      <c r="J16" s="183"/>
      <c r="K16" s="184">
        <v>8</v>
      </c>
      <c r="L16" s="181">
        <v>1.35</v>
      </c>
      <c r="M16" s="182">
        <v>220</v>
      </c>
      <c r="N16" s="183">
        <v>1</v>
      </c>
      <c r="O16" s="184">
        <v>8.2</v>
      </c>
      <c r="P16" s="181">
        <v>1.3</v>
      </c>
      <c r="Q16" s="182">
        <v>260</v>
      </c>
      <c r="R16" s="183">
        <v>3</v>
      </c>
      <c r="S16" s="187">
        <v>8.1</v>
      </c>
      <c r="T16" s="181">
        <v>1.24</v>
      </c>
      <c r="U16" s="182">
        <v>300</v>
      </c>
      <c r="V16" s="183">
        <v>1</v>
      </c>
      <c r="W16" s="187">
        <v>8.3</v>
      </c>
      <c r="X16" s="181">
        <v>1.22</v>
      </c>
      <c r="Y16" s="182">
        <v>470</v>
      </c>
      <c r="Z16" s="190">
        <v>2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</row>
    <row r="17" spans="1:39" s="166" customFormat="1" ht="15.75" thickBot="1">
      <c r="A17" s="131"/>
      <c r="B17" s="179"/>
      <c r="C17" s="180"/>
      <c r="D17" s="181"/>
      <c r="E17" s="182"/>
      <c r="F17" s="183"/>
      <c r="G17" s="184"/>
      <c r="H17" s="181"/>
      <c r="I17" s="182"/>
      <c r="J17" s="183"/>
      <c r="K17" s="184"/>
      <c r="L17" s="181"/>
      <c r="M17" s="182"/>
      <c r="N17" s="183"/>
      <c r="O17" s="184"/>
      <c r="P17" s="181"/>
      <c r="Q17" s="182"/>
      <c r="R17" s="183"/>
      <c r="S17" s="187"/>
      <c r="T17" s="181"/>
      <c r="U17" s="182"/>
      <c r="V17" s="183"/>
      <c r="W17" s="187">
        <v>8.1</v>
      </c>
      <c r="X17" s="181">
        <v>1.24</v>
      </c>
      <c r="Y17" s="182">
        <v>310</v>
      </c>
      <c r="Z17" s="190">
        <v>2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</row>
    <row r="18" spans="1:39" s="166" customFormat="1" ht="16.5" thickBot="1" thickTop="1">
      <c r="A18" s="131"/>
      <c r="B18" s="191" t="s">
        <v>58</v>
      </c>
      <c r="C18" s="192"/>
      <c r="D18" s="193">
        <v>0.01</v>
      </c>
      <c r="E18" s="194">
        <v>20</v>
      </c>
      <c r="F18" s="195"/>
      <c r="G18" s="196"/>
      <c r="H18" s="193">
        <v>0.01</v>
      </c>
      <c r="I18" s="194">
        <v>20</v>
      </c>
      <c r="J18" s="195"/>
      <c r="K18" s="196"/>
      <c r="L18" s="193">
        <v>0.01</v>
      </c>
      <c r="M18" s="194">
        <v>20</v>
      </c>
      <c r="N18" s="195"/>
      <c r="O18" s="196"/>
      <c r="P18" s="193">
        <v>0.01</v>
      </c>
      <c r="Q18" s="194">
        <v>20</v>
      </c>
      <c r="R18" s="195"/>
      <c r="S18" s="197"/>
      <c r="T18" s="193">
        <v>0.01</v>
      </c>
      <c r="U18" s="194">
        <v>20</v>
      </c>
      <c r="V18" s="195"/>
      <c r="W18" s="197"/>
      <c r="X18" s="193">
        <v>0.01</v>
      </c>
      <c r="Y18" s="194">
        <v>20</v>
      </c>
      <c r="Z18" s="198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</row>
    <row r="19" spans="1:39" s="166" customFormat="1" ht="16.5" hidden="1" thickBot="1" thickTop="1">
      <c r="A19" s="131"/>
      <c r="B19" s="199" t="s">
        <v>59</v>
      </c>
      <c r="C19" s="200"/>
      <c r="D19" s="201"/>
      <c r="E19" s="202">
        <v>110</v>
      </c>
      <c r="F19" s="203"/>
      <c r="G19" s="204"/>
      <c r="H19" s="201"/>
      <c r="I19" s="202">
        <v>110</v>
      </c>
      <c r="J19" s="203"/>
      <c r="K19" s="204"/>
      <c r="L19" s="201"/>
      <c r="M19" s="202">
        <v>110</v>
      </c>
      <c r="N19" s="203"/>
      <c r="O19" s="204"/>
      <c r="P19" s="201"/>
      <c r="Q19" s="202">
        <v>110</v>
      </c>
      <c r="R19" s="203"/>
      <c r="S19" s="205"/>
      <c r="T19" s="201"/>
      <c r="U19" s="202">
        <v>110</v>
      </c>
      <c r="V19" s="203"/>
      <c r="W19" s="205"/>
      <c r="X19" s="201"/>
      <c r="Y19" s="202">
        <v>110</v>
      </c>
      <c r="Z19" s="206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</row>
    <row r="20" spans="1:39" s="166" customFormat="1" ht="16.5" hidden="1" thickBot="1" thickTop="1">
      <c r="A20" s="131"/>
      <c r="B20" s="207" t="s">
        <v>60</v>
      </c>
      <c r="C20" s="200"/>
      <c r="D20" s="201"/>
      <c r="E20" s="202">
        <v>370</v>
      </c>
      <c r="F20" s="203"/>
      <c r="G20" s="204"/>
      <c r="H20" s="201"/>
      <c r="I20" s="202">
        <v>370</v>
      </c>
      <c r="J20" s="203"/>
      <c r="K20" s="204"/>
      <c r="L20" s="201"/>
      <c r="M20" s="202">
        <v>370</v>
      </c>
      <c r="N20" s="203"/>
      <c r="O20" s="204"/>
      <c r="P20" s="201"/>
      <c r="Q20" s="202">
        <v>370</v>
      </c>
      <c r="R20" s="203"/>
      <c r="S20" s="205"/>
      <c r="T20" s="201"/>
      <c r="U20" s="202">
        <v>370</v>
      </c>
      <c r="V20" s="203"/>
      <c r="W20" s="205"/>
      <c r="X20" s="201"/>
      <c r="Y20" s="202">
        <v>370</v>
      </c>
      <c r="Z20" s="206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</row>
    <row r="21" spans="1:39" s="166" customFormat="1" ht="16.5" hidden="1" thickBot="1" thickTop="1">
      <c r="A21" s="131"/>
      <c r="B21" s="208" t="s">
        <v>61</v>
      </c>
      <c r="C21" s="209" t="s">
        <v>62</v>
      </c>
      <c r="D21" s="210"/>
      <c r="E21" s="211">
        <v>370</v>
      </c>
      <c r="F21" s="212">
        <v>30</v>
      </c>
      <c r="G21" s="213" t="s">
        <v>62</v>
      </c>
      <c r="H21" s="210"/>
      <c r="I21" s="211">
        <v>370</v>
      </c>
      <c r="J21" s="212">
        <v>30</v>
      </c>
      <c r="K21" s="213" t="s">
        <v>62</v>
      </c>
      <c r="L21" s="210"/>
      <c r="M21" s="211">
        <v>370</v>
      </c>
      <c r="N21" s="212">
        <v>30</v>
      </c>
      <c r="O21" s="213" t="s">
        <v>62</v>
      </c>
      <c r="P21" s="210"/>
      <c r="Q21" s="211">
        <v>370</v>
      </c>
      <c r="R21" s="212">
        <v>30</v>
      </c>
      <c r="S21" s="214" t="s">
        <v>62</v>
      </c>
      <c r="T21" s="210"/>
      <c r="U21" s="211">
        <v>370</v>
      </c>
      <c r="V21" s="212">
        <v>30</v>
      </c>
      <c r="W21" s="214" t="s">
        <v>62</v>
      </c>
      <c r="X21" s="210"/>
      <c r="Y21" s="211">
        <v>370</v>
      </c>
      <c r="Z21" s="215">
        <v>30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spans="1:39" s="166" customFormat="1" ht="15.75" thickTop="1">
      <c r="A22" s="131"/>
      <c r="B22" s="216" t="s">
        <v>40</v>
      </c>
      <c r="C22" s="217">
        <f aca="true" t="shared" si="0" ref="C22:M22">AVERAGEA(C13:C17)</f>
        <v>8.3</v>
      </c>
      <c r="D22" s="218">
        <f>AVERAGEA(D13:D17)</f>
        <v>1.15</v>
      </c>
      <c r="E22" s="219">
        <f t="shared" si="0"/>
        <v>770</v>
      </c>
      <c r="F22" s="220">
        <f t="shared" si="0"/>
        <v>4.5</v>
      </c>
      <c r="G22" s="220">
        <f t="shared" si="0"/>
        <v>8.15</v>
      </c>
      <c r="H22" s="218">
        <f>AVERAGEA(H13:H17)</f>
        <v>1.0950000000000002</v>
      </c>
      <c r="I22" s="219">
        <f t="shared" si="0"/>
        <v>535</v>
      </c>
      <c r="J22" s="220">
        <f t="shared" si="0"/>
        <v>10</v>
      </c>
      <c r="K22" s="220">
        <f t="shared" si="0"/>
        <v>8</v>
      </c>
      <c r="L22" s="218">
        <f>AVERAGEA(L13:L17)</f>
        <v>1.9625</v>
      </c>
      <c r="M22" s="219">
        <f t="shared" si="0"/>
        <v>445</v>
      </c>
      <c r="N22" s="220">
        <f>AVERAGEA(N13:N17)</f>
        <v>7.75</v>
      </c>
      <c r="O22" s="220">
        <f>AVERAGEA(O13:O17)</f>
        <v>8.075</v>
      </c>
      <c r="P22" s="218">
        <f>AVERAGEA(P13:P17)</f>
        <v>1.2825</v>
      </c>
      <c r="Q22" s="219">
        <f aca="true" t="shared" si="1" ref="Q22:Z22">AVERAGEA(Q13:Q17)</f>
        <v>312.5</v>
      </c>
      <c r="R22" s="220">
        <f t="shared" si="1"/>
        <v>2</v>
      </c>
      <c r="S22" s="217">
        <f t="shared" si="1"/>
        <v>8.2</v>
      </c>
      <c r="T22" s="218">
        <f>AVERAGEA(T13:T17)</f>
        <v>1.2425000000000002</v>
      </c>
      <c r="U22" s="219">
        <f t="shared" si="1"/>
        <v>205</v>
      </c>
      <c r="V22" s="220">
        <f t="shared" si="1"/>
        <v>1.25</v>
      </c>
      <c r="W22" s="217">
        <f t="shared" si="1"/>
        <v>8</v>
      </c>
      <c r="X22" s="218">
        <f>AVERAGEA(X13:X17)</f>
        <v>1.396</v>
      </c>
      <c r="Y22" s="219">
        <f t="shared" si="1"/>
        <v>520</v>
      </c>
      <c r="Z22" s="221">
        <f t="shared" si="1"/>
        <v>13.6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</row>
    <row r="23" spans="1:39" s="166" customFormat="1" ht="15">
      <c r="A23" s="131"/>
      <c r="B23" s="179" t="s">
        <v>63</v>
      </c>
      <c r="C23" s="180">
        <f aca="true" t="shared" si="2" ref="C23:M23">MINA(C13:C17)</f>
        <v>8.3</v>
      </c>
      <c r="D23" s="222">
        <f>MINA(D13:D17)</f>
        <v>1.11</v>
      </c>
      <c r="E23" s="223">
        <f t="shared" si="2"/>
        <v>650</v>
      </c>
      <c r="F23" s="183">
        <f t="shared" si="2"/>
        <v>3</v>
      </c>
      <c r="G23" s="183">
        <f t="shared" si="2"/>
        <v>8</v>
      </c>
      <c r="H23" s="222">
        <f>MINA(H13:H17)</f>
        <v>1.09</v>
      </c>
      <c r="I23" s="223">
        <f t="shared" si="2"/>
        <v>390</v>
      </c>
      <c r="J23" s="183">
        <f t="shared" si="2"/>
        <v>2</v>
      </c>
      <c r="K23" s="183">
        <f t="shared" si="2"/>
        <v>7.5</v>
      </c>
      <c r="L23" s="222">
        <f>MINA(L13:L17)</f>
        <v>1.3</v>
      </c>
      <c r="M23" s="223">
        <f t="shared" si="2"/>
        <v>160</v>
      </c>
      <c r="N23" s="183">
        <f>MINA(N13:N17)</f>
        <v>1</v>
      </c>
      <c r="O23" s="183">
        <f>MINA(O13:O17)</f>
        <v>7.9</v>
      </c>
      <c r="P23" s="222">
        <f>MINA(P13:P17)</f>
        <v>1.25</v>
      </c>
      <c r="Q23" s="223">
        <f aca="true" t="shared" si="3" ref="Q23:Z23">MINA(Q13:Q17)</f>
        <v>230</v>
      </c>
      <c r="R23" s="183">
        <f t="shared" si="3"/>
        <v>1</v>
      </c>
      <c r="S23" s="180">
        <f t="shared" si="3"/>
        <v>8.1</v>
      </c>
      <c r="T23" s="222">
        <f>MINA(T13:T17)</f>
        <v>1.16</v>
      </c>
      <c r="U23" s="223">
        <f t="shared" si="3"/>
        <v>120</v>
      </c>
      <c r="V23" s="183">
        <f t="shared" si="3"/>
        <v>1</v>
      </c>
      <c r="W23" s="180">
        <f t="shared" si="3"/>
        <v>7.4</v>
      </c>
      <c r="X23" s="222">
        <f>MINA(X13:X17)</f>
        <v>1.19</v>
      </c>
      <c r="Y23" s="223">
        <f t="shared" si="3"/>
        <v>310</v>
      </c>
      <c r="Z23" s="190">
        <f t="shared" si="3"/>
        <v>2</v>
      </c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</row>
    <row r="24" spans="1:39" s="166" customFormat="1" ht="15">
      <c r="A24" s="131"/>
      <c r="B24" s="173" t="s">
        <v>64</v>
      </c>
      <c r="C24" s="224">
        <f aca="true" t="shared" si="4" ref="C24:M24">MAXA(C13:C17)</f>
        <v>8.3</v>
      </c>
      <c r="D24" s="225">
        <f>MAXA(D13:D17)</f>
        <v>1.19</v>
      </c>
      <c r="E24" s="226">
        <f t="shared" si="4"/>
        <v>890</v>
      </c>
      <c r="F24" s="227">
        <f t="shared" si="4"/>
        <v>6</v>
      </c>
      <c r="G24" s="227">
        <f t="shared" si="4"/>
        <v>8.3</v>
      </c>
      <c r="H24" s="225">
        <f>MAXA(H13:H17)</f>
        <v>1.1</v>
      </c>
      <c r="I24" s="226">
        <f t="shared" si="4"/>
        <v>680</v>
      </c>
      <c r="J24" s="227">
        <f t="shared" si="4"/>
        <v>18</v>
      </c>
      <c r="K24" s="227">
        <f t="shared" si="4"/>
        <v>8.3</v>
      </c>
      <c r="L24" s="225">
        <f>MAXA(L13:L17)</f>
        <v>3.9</v>
      </c>
      <c r="M24" s="226">
        <f t="shared" si="4"/>
        <v>1180</v>
      </c>
      <c r="N24" s="227">
        <f>MAXA(N13:N17)</f>
        <v>27</v>
      </c>
      <c r="O24" s="227">
        <f>MAXA(O13:O17)</f>
        <v>8.2</v>
      </c>
      <c r="P24" s="225">
        <f>MAXA(P13:P17)</f>
        <v>1.33</v>
      </c>
      <c r="Q24" s="226">
        <f aca="true" t="shared" si="5" ref="Q24:Z24">MAXA(Q13:Q17)</f>
        <v>500</v>
      </c>
      <c r="R24" s="227">
        <f t="shared" si="5"/>
        <v>3</v>
      </c>
      <c r="S24" s="224">
        <f t="shared" si="5"/>
        <v>8.3</v>
      </c>
      <c r="T24" s="225">
        <f>MAXA(T13:T17)</f>
        <v>1.29</v>
      </c>
      <c r="U24" s="226">
        <f t="shared" si="5"/>
        <v>300</v>
      </c>
      <c r="V24" s="227">
        <f t="shared" si="5"/>
        <v>2</v>
      </c>
      <c r="W24" s="224">
        <f t="shared" si="5"/>
        <v>8.3</v>
      </c>
      <c r="X24" s="225">
        <f>MAXA(X13:X17)</f>
        <v>2.08</v>
      </c>
      <c r="Y24" s="226">
        <f t="shared" si="5"/>
        <v>1110</v>
      </c>
      <c r="Z24" s="228">
        <f t="shared" si="5"/>
        <v>58</v>
      </c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</row>
    <row r="25" spans="1:39" s="166" customFormat="1" ht="15" customHeight="1">
      <c r="A25" s="131"/>
      <c r="B25" s="229"/>
      <c r="C25" s="137"/>
      <c r="D25" s="134"/>
      <c r="E25" s="130"/>
      <c r="F25" s="135"/>
      <c r="G25" s="135"/>
      <c r="H25" s="134"/>
      <c r="I25" s="130"/>
      <c r="J25" s="135"/>
      <c r="K25" s="135"/>
      <c r="L25" s="134"/>
      <c r="M25" s="130"/>
      <c r="N25" s="135"/>
      <c r="O25" s="135"/>
      <c r="P25" s="134"/>
      <c r="Q25" s="136"/>
      <c r="R25" s="135"/>
      <c r="S25" s="137"/>
      <c r="T25" s="134"/>
      <c r="U25" s="130"/>
      <c r="V25" s="135"/>
      <c r="W25" s="137"/>
      <c r="X25" s="134"/>
      <c r="Y25" s="130"/>
      <c r="Z25" s="139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</row>
    <row r="26" spans="1:39" s="166" customFormat="1" ht="15">
      <c r="A26" s="131"/>
      <c r="B26" s="155" t="s">
        <v>0</v>
      </c>
      <c r="C26" s="161" t="s">
        <v>65</v>
      </c>
      <c r="D26" s="230"/>
      <c r="E26" s="161"/>
      <c r="F26" s="160"/>
      <c r="G26" s="159" t="s">
        <v>66</v>
      </c>
      <c r="H26" s="230"/>
      <c r="I26" s="159"/>
      <c r="J26" s="160"/>
      <c r="K26" s="161" t="s">
        <v>67</v>
      </c>
      <c r="L26" s="230"/>
      <c r="M26" s="161"/>
      <c r="N26" s="162"/>
      <c r="O26" s="164" t="s">
        <v>68</v>
      </c>
      <c r="P26" s="230"/>
      <c r="Q26" s="161"/>
      <c r="R26" s="162"/>
      <c r="S26" s="163" t="s">
        <v>69</v>
      </c>
      <c r="T26" s="230"/>
      <c r="U26" s="159"/>
      <c r="V26" s="162"/>
      <c r="W26" s="163" t="s">
        <v>70</v>
      </c>
      <c r="X26" s="230"/>
      <c r="Y26" s="159"/>
      <c r="Z26" s="165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</row>
    <row r="27" spans="1:39" s="166" customFormat="1" ht="18">
      <c r="A27" s="131"/>
      <c r="B27" s="167" t="s">
        <v>52</v>
      </c>
      <c r="C27" s="168" t="s">
        <v>18</v>
      </c>
      <c r="D27" s="169" t="s">
        <v>13</v>
      </c>
      <c r="E27" s="170" t="s">
        <v>81</v>
      </c>
      <c r="F27" s="171" t="s">
        <v>53</v>
      </c>
      <c r="G27" s="171" t="s">
        <v>54</v>
      </c>
      <c r="H27" s="169" t="s">
        <v>13</v>
      </c>
      <c r="I27" s="170" t="s">
        <v>81</v>
      </c>
      <c r="J27" s="171" t="s">
        <v>53</v>
      </c>
      <c r="K27" s="171" t="s">
        <v>54</v>
      </c>
      <c r="L27" s="169" t="s">
        <v>13</v>
      </c>
      <c r="M27" s="170" t="s">
        <v>81</v>
      </c>
      <c r="N27" s="171" t="s">
        <v>53</v>
      </c>
      <c r="O27" s="171" t="s">
        <v>18</v>
      </c>
      <c r="P27" s="169" t="s">
        <v>13</v>
      </c>
      <c r="Q27" s="170" t="s">
        <v>81</v>
      </c>
      <c r="R27" s="171" t="s">
        <v>53</v>
      </c>
      <c r="S27" s="168" t="s">
        <v>54</v>
      </c>
      <c r="T27" s="169" t="s">
        <v>13</v>
      </c>
      <c r="U27" s="170" t="s">
        <v>81</v>
      </c>
      <c r="V27" s="171" t="s">
        <v>53</v>
      </c>
      <c r="W27" s="168" t="s">
        <v>54</v>
      </c>
      <c r="X27" s="169" t="s">
        <v>13</v>
      </c>
      <c r="Y27" s="170" t="s">
        <v>81</v>
      </c>
      <c r="Z27" s="172" t="s">
        <v>53</v>
      </c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</row>
    <row r="28" spans="1:39" s="178" customFormat="1" ht="15" customHeight="1">
      <c r="A28" s="131"/>
      <c r="B28" s="173" t="s">
        <v>55</v>
      </c>
      <c r="C28" s="174"/>
      <c r="D28" s="175" t="s">
        <v>56</v>
      </c>
      <c r="E28" s="176" t="s">
        <v>57</v>
      </c>
      <c r="F28" s="175" t="s">
        <v>56</v>
      </c>
      <c r="G28" s="174"/>
      <c r="H28" s="175" t="s">
        <v>56</v>
      </c>
      <c r="I28" s="176" t="s">
        <v>57</v>
      </c>
      <c r="J28" s="175" t="s">
        <v>56</v>
      </c>
      <c r="K28" s="174"/>
      <c r="L28" s="175" t="s">
        <v>56</v>
      </c>
      <c r="M28" s="176" t="s">
        <v>57</v>
      </c>
      <c r="N28" s="175" t="s">
        <v>56</v>
      </c>
      <c r="O28" s="174"/>
      <c r="P28" s="175" t="s">
        <v>56</v>
      </c>
      <c r="Q28" s="176" t="s">
        <v>57</v>
      </c>
      <c r="R28" s="175" t="s">
        <v>56</v>
      </c>
      <c r="S28" s="174"/>
      <c r="T28" s="175" t="s">
        <v>56</v>
      </c>
      <c r="U28" s="176" t="s">
        <v>57</v>
      </c>
      <c r="V28" s="175" t="s">
        <v>56</v>
      </c>
      <c r="W28" s="174"/>
      <c r="X28" s="175" t="s">
        <v>56</v>
      </c>
      <c r="Y28" s="176" t="s">
        <v>57</v>
      </c>
      <c r="Z28" s="177" t="s">
        <v>56</v>
      </c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s="166" customFormat="1" ht="15">
      <c r="A29" s="131"/>
      <c r="B29" s="179"/>
      <c r="C29" s="187">
        <v>7.8</v>
      </c>
      <c r="D29" s="181">
        <v>1.12</v>
      </c>
      <c r="E29" s="182">
        <v>50</v>
      </c>
      <c r="F29" s="183">
        <v>1</v>
      </c>
      <c r="G29" s="184">
        <v>8.2</v>
      </c>
      <c r="H29" s="181">
        <v>2.5</v>
      </c>
      <c r="I29" s="182">
        <v>190</v>
      </c>
      <c r="J29" s="183">
        <v>1</v>
      </c>
      <c r="K29" s="184">
        <v>8.3</v>
      </c>
      <c r="L29" s="181">
        <v>1.09</v>
      </c>
      <c r="M29" s="182">
        <v>150</v>
      </c>
      <c r="N29" s="183">
        <v>1</v>
      </c>
      <c r="O29" s="184">
        <v>8.1</v>
      </c>
      <c r="P29" s="181">
        <v>1.06</v>
      </c>
      <c r="Q29" s="182">
        <v>230</v>
      </c>
      <c r="R29" s="183">
        <v>1</v>
      </c>
      <c r="S29" s="187">
        <v>8.3</v>
      </c>
      <c r="T29" s="181">
        <v>1.01</v>
      </c>
      <c r="U29" s="182">
        <v>390</v>
      </c>
      <c r="V29" s="183">
        <v>2</v>
      </c>
      <c r="W29" s="187">
        <v>8.2</v>
      </c>
      <c r="X29" s="181">
        <v>1.01</v>
      </c>
      <c r="Y29" s="182">
        <v>290</v>
      </c>
      <c r="Z29" s="190">
        <v>4</v>
      </c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</row>
    <row r="30" spans="1:39" s="166" customFormat="1" ht="15">
      <c r="A30" s="131"/>
      <c r="B30" s="179"/>
      <c r="C30" s="187">
        <v>8.2</v>
      </c>
      <c r="D30" s="181">
        <v>1.2</v>
      </c>
      <c r="E30" s="182">
        <v>160</v>
      </c>
      <c r="F30" s="183">
        <v>2</v>
      </c>
      <c r="G30" s="184">
        <v>8.2</v>
      </c>
      <c r="H30" s="181">
        <v>1.17</v>
      </c>
      <c r="I30" s="182">
        <v>200</v>
      </c>
      <c r="J30" s="183">
        <v>1</v>
      </c>
      <c r="K30" s="184">
        <v>8.3</v>
      </c>
      <c r="L30" s="181">
        <v>1.04</v>
      </c>
      <c r="M30" s="182">
        <v>270</v>
      </c>
      <c r="N30" s="183">
        <v>2</v>
      </c>
      <c r="O30" s="184">
        <v>8.3</v>
      </c>
      <c r="P30" s="181">
        <v>1.07</v>
      </c>
      <c r="Q30" s="182">
        <v>200</v>
      </c>
      <c r="R30" s="183">
        <v>1</v>
      </c>
      <c r="S30" s="187">
        <v>8.3</v>
      </c>
      <c r="T30" s="181">
        <v>1.04</v>
      </c>
      <c r="U30" s="182">
        <v>360</v>
      </c>
      <c r="V30" s="183">
        <v>1</v>
      </c>
      <c r="W30" s="187">
        <v>7.1</v>
      </c>
      <c r="X30" s="181">
        <v>2.06</v>
      </c>
      <c r="Y30" s="182">
        <v>250</v>
      </c>
      <c r="Z30" s="190">
        <v>3</v>
      </c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</row>
    <row r="31" spans="1:39" s="166" customFormat="1" ht="15">
      <c r="A31" s="131"/>
      <c r="B31" s="179"/>
      <c r="C31" s="187">
        <v>8.2</v>
      </c>
      <c r="D31" s="181">
        <v>1.36</v>
      </c>
      <c r="E31" s="182">
        <v>270</v>
      </c>
      <c r="F31" s="183">
        <v>1</v>
      </c>
      <c r="G31" s="184">
        <v>8.1</v>
      </c>
      <c r="H31" s="181">
        <v>1.25</v>
      </c>
      <c r="I31" s="182">
        <v>200</v>
      </c>
      <c r="J31" s="183">
        <v>3</v>
      </c>
      <c r="K31" s="184">
        <v>8.4</v>
      </c>
      <c r="L31" s="181">
        <v>1.13</v>
      </c>
      <c r="M31" s="182">
        <v>270</v>
      </c>
      <c r="N31" s="183">
        <v>1</v>
      </c>
      <c r="O31" s="184">
        <v>8.2</v>
      </c>
      <c r="P31" s="181">
        <v>1.04</v>
      </c>
      <c r="Q31" s="182">
        <v>230</v>
      </c>
      <c r="R31" s="183">
        <v>1</v>
      </c>
      <c r="S31" s="187"/>
      <c r="T31" s="181">
        <v>1.06</v>
      </c>
      <c r="U31" s="182">
        <v>270</v>
      </c>
      <c r="V31" s="183"/>
      <c r="W31" s="187">
        <v>8.2</v>
      </c>
      <c r="X31" s="181">
        <v>1</v>
      </c>
      <c r="Y31" s="182">
        <v>200</v>
      </c>
      <c r="Z31" s="190">
        <v>1</v>
      </c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</row>
    <row r="32" spans="1:39" s="166" customFormat="1" ht="15">
      <c r="A32" s="131"/>
      <c r="B32" s="179"/>
      <c r="C32" s="187">
        <v>8.1</v>
      </c>
      <c r="D32" s="181">
        <v>1.34</v>
      </c>
      <c r="E32" s="182">
        <v>310</v>
      </c>
      <c r="F32" s="183">
        <v>2</v>
      </c>
      <c r="G32" s="184">
        <v>8.3</v>
      </c>
      <c r="H32" s="181">
        <v>1.1</v>
      </c>
      <c r="I32" s="182">
        <v>220</v>
      </c>
      <c r="J32" s="183">
        <v>1</v>
      </c>
      <c r="K32" s="184">
        <v>7.2</v>
      </c>
      <c r="L32" s="181">
        <v>2.32</v>
      </c>
      <c r="M32" s="182">
        <v>170</v>
      </c>
      <c r="N32" s="183">
        <v>9</v>
      </c>
      <c r="O32" s="184">
        <v>8.3</v>
      </c>
      <c r="P32" s="181">
        <v>1.03</v>
      </c>
      <c r="Q32" s="182">
        <v>340</v>
      </c>
      <c r="R32" s="183">
        <v>1</v>
      </c>
      <c r="S32" s="187"/>
      <c r="T32" s="181">
        <v>1.04</v>
      </c>
      <c r="U32" s="182">
        <v>320</v>
      </c>
      <c r="V32" s="183"/>
      <c r="W32" s="187">
        <v>8.3</v>
      </c>
      <c r="X32" s="181">
        <v>0.95</v>
      </c>
      <c r="Y32" s="182">
        <v>360</v>
      </c>
      <c r="Z32" s="190">
        <v>6</v>
      </c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</row>
    <row r="33" spans="1:39" s="166" customFormat="1" ht="15.75" thickBot="1">
      <c r="A33" s="131"/>
      <c r="B33" s="179"/>
      <c r="C33" s="187"/>
      <c r="D33" s="181"/>
      <c r="E33" s="182"/>
      <c r="F33" s="183"/>
      <c r="G33" s="183">
        <v>8.2</v>
      </c>
      <c r="H33" s="181">
        <v>1.17</v>
      </c>
      <c r="I33" s="182">
        <v>120</v>
      </c>
      <c r="J33" s="183">
        <v>2</v>
      </c>
      <c r="K33" s="184"/>
      <c r="L33" s="181"/>
      <c r="M33" s="182"/>
      <c r="N33" s="183"/>
      <c r="O33" s="184"/>
      <c r="P33" s="181"/>
      <c r="Q33" s="182"/>
      <c r="R33" s="183"/>
      <c r="S33" s="187"/>
      <c r="T33" s="181">
        <v>1</v>
      </c>
      <c r="U33" s="182">
        <v>220</v>
      </c>
      <c r="V33" s="183"/>
      <c r="W33" s="187"/>
      <c r="X33" s="181"/>
      <c r="Y33" s="182"/>
      <c r="Z33" s="19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</row>
    <row r="34" spans="1:39" s="166" customFormat="1" ht="16.5" thickBot="1" thickTop="1">
      <c r="A34" s="131"/>
      <c r="B34" s="191" t="s">
        <v>58</v>
      </c>
      <c r="C34" s="192"/>
      <c r="D34" s="193">
        <v>0.01</v>
      </c>
      <c r="E34" s="194">
        <v>20</v>
      </c>
      <c r="F34" s="195"/>
      <c r="G34" s="196"/>
      <c r="H34" s="193">
        <v>0.01</v>
      </c>
      <c r="I34" s="194">
        <v>20</v>
      </c>
      <c r="J34" s="195"/>
      <c r="K34" s="196"/>
      <c r="L34" s="193">
        <v>0.01</v>
      </c>
      <c r="M34" s="194">
        <v>20</v>
      </c>
      <c r="N34" s="195"/>
      <c r="O34" s="196"/>
      <c r="P34" s="193">
        <v>0.01</v>
      </c>
      <c r="Q34" s="194">
        <v>20</v>
      </c>
      <c r="R34" s="195"/>
      <c r="S34" s="197"/>
      <c r="T34" s="193">
        <v>0.01</v>
      </c>
      <c r="U34" s="194">
        <v>20</v>
      </c>
      <c r="V34" s="195"/>
      <c r="W34" s="197"/>
      <c r="X34" s="193">
        <v>0.01</v>
      </c>
      <c r="Y34" s="194">
        <v>20</v>
      </c>
      <c r="Z34" s="198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</row>
    <row r="35" spans="1:39" s="166" customFormat="1" ht="15" hidden="1">
      <c r="A35" s="131"/>
      <c r="B35" s="231" t="s">
        <v>59</v>
      </c>
      <c r="C35" s="232"/>
      <c r="D35" s="233"/>
      <c r="E35" s="234">
        <v>110</v>
      </c>
      <c r="F35" s="235"/>
      <c r="G35" s="236"/>
      <c r="H35" s="233"/>
      <c r="I35" s="234">
        <v>110</v>
      </c>
      <c r="J35" s="235"/>
      <c r="K35" s="236"/>
      <c r="L35" s="233"/>
      <c r="M35" s="234">
        <v>110</v>
      </c>
      <c r="N35" s="235"/>
      <c r="O35" s="236"/>
      <c r="P35" s="233"/>
      <c r="Q35" s="234">
        <v>110</v>
      </c>
      <c r="R35" s="235"/>
      <c r="S35" s="237"/>
      <c r="T35" s="233"/>
      <c r="U35" s="234">
        <v>110</v>
      </c>
      <c r="V35" s="235"/>
      <c r="W35" s="237"/>
      <c r="X35" s="233"/>
      <c r="Y35" s="234">
        <v>110</v>
      </c>
      <c r="Z35" s="238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</row>
    <row r="36" spans="1:39" s="166" customFormat="1" ht="15.75" hidden="1" thickBot="1">
      <c r="A36" s="131"/>
      <c r="B36" s="239" t="s">
        <v>60</v>
      </c>
      <c r="C36" s="232"/>
      <c r="D36" s="233"/>
      <c r="E36" s="234">
        <v>370</v>
      </c>
      <c r="F36" s="235"/>
      <c r="G36" s="236"/>
      <c r="H36" s="233"/>
      <c r="I36" s="234">
        <v>370</v>
      </c>
      <c r="J36" s="235"/>
      <c r="K36" s="236"/>
      <c r="L36" s="233"/>
      <c r="M36" s="234">
        <v>370</v>
      </c>
      <c r="N36" s="235"/>
      <c r="O36" s="236"/>
      <c r="P36" s="233"/>
      <c r="Q36" s="234">
        <v>370</v>
      </c>
      <c r="R36" s="235"/>
      <c r="S36" s="237"/>
      <c r="T36" s="233"/>
      <c r="U36" s="234">
        <v>370</v>
      </c>
      <c r="V36" s="235"/>
      <c r="W36" s="237"/>
      <c r="X36" s="233"/>
      <c r="Y36" s="234">
        <v>370</v>
      </c>
      <c r="Z36" s="238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</row>
    <row r="37" spans="1:39" s="166" customFormat="1" ht="16.5" hidden="1" thickBot="1" thickTop="1">
      <c r="A37" s="131"/>
      <c r="B37" s="240" t="s">
        <v>61</v>
      </c>
      <c r="C37" s="241" t="s">
        <v>62</v>
      </c>
      <c r="D37" s="242"/>
      <c r="E37" s="243">
        <v>370</v>
      </c>
      <c r="F37" s="244">
        <v>30</v>
      </c>
      <c r="G37" s="245" t="s">
        <v>62</v>
      </c>
      <c r="H37" s="242"/>
      <c r="I37" s="243">
        <v>370</v>
      </c>
      <c r="J37" s="244">
        <v>30</v>
      </c>
      <c r="K37" s="245" t="s">
        <v>62</v>
      </c>
      <c r="L37" s="242"/>
      <c r="M37" s="243">
        <v>370</v>
      </c>
      <c r="N37" s="244">
        <v>30</v>
      </c>
      <c r="O37" s="245" t="s">
        <v>62</v>
      </c>
      <c r="P37" s="242"/>
      <c r="Q37" s="243">
        <v>370</v>
      </c>
      <c r="R37" s="244">
        <v>30</v>
      </c>
      <c r="S37" s="246" t="s">
        <v>62</v>
      </c>
      <c r="T37" s="242"/>
      <c r="U37" s="243">
        <v>370</v>
      </c>
      <c r="V37" s="244">
        <v>30</v>
      </c>
      <c r="W37" s="246" t="s">
        <v>62</v>
      </c>
      <c r="X37" s="242"/>
      <c r="Y37" s="243">
        <v>370</v>
      </c>
      <c r="Z37" s="247">
        <v>30</v>
      </c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</row>
    <row r="38" spans="1:39" s="166" customFormat="1" ht="15.75" thickTop="1">
      <c r="A38" s="131"/>
      <c r="B38" s="216" t="s">
        <v>40</v>
      </c>
      <c r="C38" s="180">
        <f aca="true" t="shared" si="6" ref="C38:M38">AVERAGEA(C29:C33)</f>
        <v>8.075</v>
      </c>
      <c r="D38" s="222">
        <f>AVERAGEA(D29:D33)</f>
        <v>1.2550000000000001</v>
      </c>
      <c r="E38" s="223">
        <f t="shared" si="6"/>
        <v>197.5</v>
      </c>
      <c r="F38" s="183">
        <f t="shared" si="6"/>
        <v>1.5</v>
      </c>
      <c r="G38" s="183">
        <f t="shared" si="6"/>
        <v>8.2</v>
      </c>
      <c r="H38" s="222">
        <f>AVERAGEA(H29:H33)</f>
        <v>1.438</v>
      </c>
      <c r="I38" s="223">
        <f t="shared" si="6"/>
        <v>186</v>
      </c>
      <c r="J38" s="183">
        <f t="shared" si="6"/>
        <v>1.6</v>
      </c>
      <c r="K38" s="183">
        <f t="shared" si="6"/>
        <v>8.05</v>
      </c>
      <c r="L38" s="222">
        <f>AVERAGEA(L29:L33)</f>
        <v>1.395</v>
      </c>
      <c r="M38" s="223">
        <f t="shared" si="6"/>
        <v>215</v>
      </c>
      <c r="N38" s="183">
        <f>AVERAGEA(N29:N33)</f>
        <v>3.25</v>
      </c>
      <c r="O38" s="183">
        <f>AVERAGEA(O29:O33)</f>
        <v>8.225</v>
      </c>
      <c r="P38" s="222">
        <f>AVERAGEA(P29:P33)</f>
        <v>1.05</v>
      </c>
      <c r="Q38" s="223">
        <f aca="true" t="shared" si="7" ref="Q38:Z38">AVERAGEA(Q29:Q33)</f>
        <v>250</v>
      </c>
      <c r="R38" s="183">
        <f t="shared" si="7"/>
        <v>1</v>
      </c>
      <c r="S38" s="180">
        <f t="shared" si="7"/>
        <v>8.3</v>
      </c>
      <c r="T38" s="222">
        <f>AVERAGEA(T29:T33)</f>
        <v>1.03</v>
      </c>
      <c r="U38" s="223">
        <f t="shared" si="7"/>
        <v>312</v>
      </c>
      <c r="V38" s="183">
        <f t="shared" si="7"/>
        <v>1.5</v>
      </c>
      <c r="W38" s="180">
        <f t="shared" si="7"/>
        <v>7.95</v>
      </c>
      <c r="X38" s="222">
        <f>AVERAGEA(X29:X33)</f>
        <v>1.2550000000000001</v>
      </c>
      <c r="Y38" s="223">
        <f t="shared" si="7"/>
        <v>275</v>
      </c>
      <c r="Z38" s="190">
        <f t="shared" si="7"/>
        <v>3.5</v>
      </c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</row>
    <row r="39" spans="1:39" s="166" customFormat="1" ht="15">
      <c r="A39" s="131"/>
      <c r="B39" s="179" t="s">
        <v>63</v>
      </c>
      <c r="C39" s="180">
        <f aca="true" t="shared" si="8" ref="C39:M39">MINA(C29:C33)</f>
        <v>7.8</v>
      </c>
      <c r="D39" s="222">
        <f>MINA(D29:D33)</f>
        <v>1.12</v>
      </c>
      <c r="E39" s="223">
        <f t="shared" si="8"/>
        <v>50</v>
      </c>
      <c r="F39" s="183">
        <f t="shared" si="8"/>
        <v>1</v>
      </c>
      <c r="G39" s="183">
        <f t="shared" si="8"/>
        <v>8.1</v>
      </c>
      <c r="H39" s="222">
        <f>MINA(H29:H33)</f>
        <v>1.1</v>
      </c>
      <c r="I39" s="223">
        <f t="shared" si="8"/>
        <v>120</v>
      </c>
      <c r="J39" s="183">
        <f t="shared" si="8"/>
        <v>1</v>
      </c>
      <c r="K39" s="183">
        <f t="shared" si="8"/>
        <v>7.2</v>
      </c>
      <c r="L39" s="222">
        <f>MINA(L29:L33)</f>
        <v>1.04</v>
      </c>
      <c r="M39" s="223">
        <f t="shared" si="8"/>
        <v>150</v>
      </c>
      <c r="N39" s="183">
        <f>MINA(N29:N33)</f>
        <v>1</v>
      </c>
      <c r="O39" s="183">
        <f>MINA(O29:O33)</f>
        <v>8.1</v>
      </c>
      <c r="P39" s="222">
        <f>MINA(P29:P33)</f>
        <v>1.03</v>
      </c>
      <c r="Q39" s="223">
        <f aca="true" t="shared" si="9" ref="Q39:Z39">MINA(Q29:Q33)</f>
        <v>200</v>
      </c>
      <c r="R39" s="183">
        <f t="shared" si="9"/>
        <v>1</v>
      </c>
      <c r="S39" s="180">
        <f t="shared" si="9"/>
        <v>8.3</v>
      </c>
      <c r="T39" s="222">
        <f>MINA(T29:T33)</f>
        <v>1</v>
      </c>
      <c r="U39" s="223">
        <f t="shared" si="9"/>
        <v>220</v>
      </c>
      <c r="V39" s="183">
        <f t="shared" si="9"/>
        <v>1</v>
      </c>
      <c r="W39" s="180">
        <f t="shared" si="9"/>
        <v>7.1</v>
      </c>
      <c r="X39" s="222">
        <f>MINA(X29:X33)</f>
        <v>0.95</v>
      </c>
      <c r="Y39" s="223">
        <f t="shared" si="9"/>
        <v>200</v>
      </c>
      <c r="Z39" s="190">
        <f t="shared" si="9"/>
        <v>1</v>
      </c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</row>
    <row r="40" spans="1:39" s="166" customFormat="1" ht="15.75" thickBot="1">
      <c r="A40" s="248"/>
      <c r="B40" s="249" t="s">
        <v>64</v>
      </c>
      <c r="C40" s="250">
        <f aca="true" t="shared" si="10" ref="C40:O40">MAXA(C29:C33)</f>
        <v>8.2</v>
      </c>
      <c r="D40" s="251">
        <f>MAXA(D29:D33)</f>
        <v>1.36</v>
      </c>
      <c r="E40" s="252">
        <f t="shared" si="10"/>
        <v>310</v>
      </c>
      <c r="F40" s="253">
        <f t="shared" si="10"/>
        <v>2</v>
      </c>
      <c r="G40" s="253">
        <f t="shared" si="10"/>
        <v>8.3</v>
      </c>
      <c r="H40" s="251">
        <f>MAXA(H29:H33)</f>
        <v>2.5</v>
      </c>
      <c r="I40" s="252">
        <f t="shared" si="10"/>
        <v>220</v>
      </c>
      <c r="J40" s="253">
        <f t="shared" si="10"/>
        <v>3</v>
      </c>
      <c r="K40" s="253">
        <f t="shared" si="10"/>
        <v>8.4</v>
      </c>
      <c r="L40" s="251">
        <f>MAXA(L29:L33)</f>
        <v>2.32</v>
      </c>
      <c r="M40" s="252">
        <f t="shared" si="10"/>
        <v>270</v>
      </c>
      <c r="N40" s="253">
        <f t="shared" si="10"/>
        <v>9</v>
      </c>
      <c r="O40" s="253">
        <f t="shared" si="10"/>
        <v>8.3</v>
      </c>
      <c r="P40" s="251">
        <f>MAXA(P29:P33)</f>
        <v>1.07</v>
      </c>
      <c r="Q40" s="252">
        <f aca="true" t="shared" si="11" ref="Q40:Z40">MAXA(Q29:Q33)</f>
        <v>340</v>
      </c>
      <c r="R40" s="253">
        <f t="shared" si="11"/>
        <v>1</v>
      </c>
      <c r="S40" s="250">
        <f t="shared" si="11"/>
        <v>8.3</v>
      </c>
      <c r="T40" s="251">
        <f>MAXA(T29:T33)</f>
        <v>1.06</v>
      </c>
      <c r="U40" s="252">
        <f t="shared" si="11"/>
        <v>390</v>
      </c>
      <c r="V40" s="253">
        <f t="shared" si="11"/>
        <v>2</v>
      </c>
      <c r="W40" s="250">
        <f t="shared" si="11"/>
        <v>8.3</v>
      </c>
      <c r="X40" s="251">
        <f>MAXA(X29:X33)</f>
        <v>2.06</v>
      </c>
      <c r="Y40" s="252">
        <f t="shared" si="11"/>
        <v>360</v>
      </c>
      <c r="Z40" s="254">
        <f t="shared" si="11"/>
        <v>6</v>
      </c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</row>
    <row r="41" ht="15">
      <c r="R41" s="255"/>
    </row>
    <row r="42" ht="15">
      <c r="R42" s="255"/>
    </row>
    <row r="43" ht="15">
      <c r="R43" s="255"/>
    </row>
    <row r="44" ht="15">
      <c r="R44" s="255"/>
    </row>
    <row r="45" ht="15">
      <c r="R45" s="255"/>
    </row>
    <row r="46" ht="15">
      <c r="R46" s="255"/>
    </row>
    <row r="47" ht="15">
      <c r="R47" s="255"/>
    </row>
    <row r="48" ht="15">
      <c r="R48" s="255"/>
    </row>
    <row r="49" ht="15">
      <c r="R49" s="255"/>
    </row>
    <row r="50" ht="15">
      <c r="R50" s="255"/>
    </row>
    <row r="51" ht="15">
      <c r="R51" s="255"/>
    </row>
    <row r="52" ht="15">
      <c r="R52" s="255"/>
    </row>
    <row r="53" ht="15">
      <c r="R53" s="255"/>
    </row>
    <row r="54" ht="15">
      <c r="R54" s="255"/>
    </row>
    <row r="55" ht="15">
      <c r="R55" s="255"/>
    </row>
    <row r="56" ht="15">
      <c r="R56" s="255"/>
    </row>
    <row r="57" ht="15">
      <c r="R57" s="255"/>
    </row>
    <row r="58" ht="15">
      <c r="R58" s="255"/>
    </row>
    <row r="59" ht="15">
      <c r="R59" s="255"/>
    </row>
    <row r="60" ht="15">
      <c r="R60" s="255"/>
    </row>
    <row r="61" ht="15">
      <c r="R61" s="255"/>
    </row>
    <row r="62" ht="15">
      <c r="R62" s="255"/>
    </row>
    <row r="63" ht="15">
      <c r="R63" s="255"/>
    </row>
    <row r="64" ht="15">
      <c r="R64" s="255"/>
    </row>
    <row r="65" ht="15">
      <c r="R65" s="255"/>
    </row>
    <row r="66" ht="15">
      <c r="R66" s="255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60" verticalDpi="360" orientation="landscape" paperSize="9" scale="55" r:id="rId1"/>
  <headerFooter alignWithMargins="0">
    <oddFooter>&amp;C&amp;"Times New Roman CE,obyčejné\1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1">
      <selection activeCell="G39" sqref="G39"/>
    </sheetView>
  </sheetViews>
  <sheetFormatPr defaultColWidth="12.00390625" defaultRowHeight="12.75"/>
  <cols>
    <col min="1" max="1" width="3.25390625" style="262" customWidth="1"/>
    <col min="2" max="2" width="18.875" style="261" customWidth="1"/>
    <col min="3" max="5" width="8.125" style="261" customWidth="1"/>
    <col min="6" max="6" width="8.125" style="263" customWidth="1"/>
    <col min="7" max="7" width="8.125" style="264" customWidth="1"/>
    <col min="8" max="11" width="8.125" style="261" customWidth="1"/>
    <col min="12" max="12" width="10.875" style="261" hidden="1" customWidth="1"/>
    <col min="13" max="16384" width="12.00390625" style="261" customWidth="1"/>
  </cols>
  <sheetData>
    <row r="1" spans="1:12" ht="13.5">
      <c r="A1" s="256"/>
      <c r="B1" s="257"/>
      <c r="C1" s="257"/>
      <c r="D1" s="257"/>
      <c r="E1" s="257"/>
      <c r="F1" s="258"/>
      <c r="G1" s="259"/>
      <c r="H1" s="257"/>
      <c r="I1" s="257"/>
      <c r="J1" s="257"/>
      <c r="K1" s="260"/>
      <c r="L1" s="260"/>
    </row>
    <row r="2" spans="2:12" ht="15">
      <c r="B2" s="132" t="s">
        <v>41</v>
      </c>
      <c r="C2" s="133"/>
      <c r="H2" s="265"/>
      <c r="I2" s="266"/>
      <c r="J2" s="265"/>
      <c r="K2" s="267"/>
      <c r="L2" s="267"/>
    </row>
    <row r="3" spans="2:12" ht="15">
      <c r="B3" s="132" t="s">
        <v>42</v>
      </c>
      <c r="C3" s="140"/>
      <c r="D3" s="265"/>
      <c r="E3" s="265"/>
      <c r="F3" s="268"/>
      <c r="H3" s="265"/>
      <c r="I3" s="266"/>
      <c r="J3" s="265"/>
      <c r="K3" s="267"/>
      <c r="L3" s="269"/>
    </row>
    <row r="4" spans="2:12" ht="17.25">
      <c r="B4" s="142"/>
      <c r="C4" s="143"/>
      <c r="D4" s="265"/>
      <c r="E4" s="265"/>
      <c r="F4" s="268"/>
      <c r="H4" s="265"/>
      <c r="I4" s="270"/>
      <c r="J4" s="265"/>
      <c r="K4" s="267"/>
      <c r="L4" s="269"/>
    </row>
    <row r="5" spans="2:12" ht="17.25">
      <c r="B5" s="147" t="s">
        <v>43</v>
      </c>
      <c r="C5" s="148"/>
      <c r="D5" s="265"/>
      <c r="E5" s="265"/>
      <c r="F5" s="268"/>
      <c r="H5" s="265"/>
      <c r="I5" s="266"/>
      <c r="J5" s="265"/>
      <c r="K5" s="267"/>
      <c r="L5" s="269"/>
    </row>
    <row r="6" spans="2:12" ht="17.25">
      <c r="B6" s="150"/>
      <c r="C6" s="148"/>
      <c r="D6" s="265"/>
      <c r="E6" s="265"/>
      <c r="F6" s="268"/>
      <c r="H6" s="265"/>
      <c r="I6" s="266"/>
      <c r="J6" s="265"/>
      <c r="K6" s="267"/>
      <c r="L6" s="269"/>
    </row>
    <row r="7" spans="2:12" ht="18">
      <c r="B7" s="151" t="s">
        <v>82</v>
      </c>
      <c r="C7" s="140"/>
      <c r="D7" s="265"/>
      <c r="E7" s="265"/>
      <c r="F7" s="268"/>
      <c r="G7" s="271"/>
      <c r="H7" s="265"/>
      <c r="I7" s="265"/>
      <c r="J7" s="265"/>
      <c r="K7" s="267"/>
      <c r="L7" s="269"/>
    </row>
    <row r="8" spans="2:12" ht="16.5" customHeight="1">
      <c r="B8" s="152"/>
      <c r="C8" s="153"/>
      <c r="D8" s="265"/>
      <c r="E8" s="265"/>
      <c r="F8" s="268"/>
      <c r="G8" s="271"/>
      <c r="H8" s="265"/>
      <c r="I8" s="265"/>
      <c r="J8" s="265"/>
      <c r="K8" s="267"/>
      <c r="L8" s="269"/>
    </row>
    <row r="9" spans="2:12" ht="15">
      <c r="B9" s="142"/>
      <c r="C9" s="153"/>
      <c r="D9" s="265"/>
      <c r="E9" s="265"/>
      <c r="F9" s="268"/>
      <c r="G9" s="271"/>
      <c r="I9" s="272"/>
      <c r="J9" s="154" t="s">
        <v>45</v>
      </c>
      <c r="K9" s="273"/>
      <c r="L9" s="269"/>
    </row>
    <row r="10" spans="2:12" ht="15.75" thickBot="1">
      <c r="B10" s="274"/>
      <c r="C10" s="275" t="s">
        <v>52</v>
      </c>
      <c r="D10" s="276"/>
      <c r="E10" s="276"/>
      <c r="F10" s="277"/>
      <c r="G10" s="276"/>
      <c r="H10" s="276"/>
      <c r="I10" s="276"/>
      <c r="J10" s="276"/>
      <c r="K10" s="278"/>
      <c r="L10" s="279"/>
    </row>
    <row r="11" spans="2:12" ht="19.5">
      <c r="B11" s="179" t="s">
        <v>0</v>
      </c>
      <c r="C11" s="280" t="s">
        <v>18</v>
      </c>
      <c r="D11" s="281" t="s">
        <v>83</v>
      </c>
      <c r="E11" s="280" t="s">
        <v>26</v>
      </c>
      <c r="F11" s="282" t="s">
        <v>13</v>
      </c>
      <c r="G11" s="283" t="s">
        <v>84</v>
      </c>
      <c r="H11" s="284" t="s">
        <v>85</v>
      </c>
      <c r="I11" s="280" t="s">
        <v>86</v>
      </c>
      <c r="J11" s="285" t="s">
        <v>87</v>
      </c>
      <c r="K11" s="286" t="s">
        <v>17</v>
      </c>
      <c r="L11" s="287" t="s">
        <v>71</v>
      </c>
    </row>
    <row r="12" spans="2:12" ht="15.75" thickBot="1">
      <c r="B12" s="288"/>
      <c r="C12" s="289"/>
      <c r="D12" s="290" t="s">
        <v>56</v>
      </c>
      <c r="E12" s="290" t="s">
        <v>56</v>
      </c>
      <c r="F12" s="290" t="s">
        <v>56</v>
      </c>
      <c r="G12" s="291" t="s">
        <v>57</v>
      </c>
      <c r="H12" s="290" t="s">
        <v>56</v>
      </c>
      <c r="I12" s="290" t="s">
        <v>56</v>
      </c>
      <c r="J12" s="290" t="s">
        <v>56</v>
      </c>
      <c r="K12" s="292" t="s">
        <v>56</v>
      </c>
      <c r="L12" s="293" t="s">
        <v>72</v>
      </c>
    </row>
    <row r="13" spans="2:12" ht="15">
      <c r="B13" s="294" t="s">
        <v>1</v>
      </c>
      <c r="C13" s="183">
        <f>'vRI - 1999'!C22</f>
        <v>8.3</v>
      </c>
      <c r="D13" s="223">
        <v>603</v>
      </c>
      <c r="E13" s="223">
        <v>1175</v>
      </c>
      <c r="F13" s="222">
        <f>'vRI - 1999'!D22</f>
        <v>1.15</v>
      </c>
      <c r="G13" s="223">
        <f>'vRI - 1999'!E22</f>
        <v>770</v>
      </c>
      <c r="H13" s="295">
        <v>9.8</v>
      </c>
      <c r="I13" s="296"/>
      <c r="J13" s="297"/>
      <c r="K13" s="298">
        <f>'vRI - 1999'!F22</f>
        <v>4.5</v>
      </c>
      <c r="L13" s="299"/>
    </row>
    <row r="14" spans="2:12" ht="15">
      <c r="B14" s="294" t="s">
        <v>2</v>
      </c>
      <c r="C14" s="183">
        <f>'vRI - 1999'!G22</f>
        <v>8.15</v>
      </c>
      <c r="D14" s="223">
        <v>582.3</v>
      </c>
      <c r="E14" s="223">
        <v>1112</v>
      </c>
      <c r="F14" s="222">
        <f>'vRI - 1999'!H22</f>
        <v>1.0950000000000002</v>
      </c>
      <c r="G14" s="223">
        <f>'vRI - 1999'!I22</f>
        <v>535</v>
      </c>
      <c r="H14" s="300">
        <v>7</v>
      </c>
      <c r="I14" s="296"/>
      <c r="J14" s="297"/>
      <c r="K14" s="298">
        <f>'vRI - 1999'!J22</f>
        <v>10</v>
      </c>
      <c r="L14" s="301"/>
    </row>
    <row r="15" spans="2:12" ht="15">
      <c r="B15" s="302" t="s">
        <v>3</v>
      </c>
      <c r="C15" s="183">
        <f>'vRI - 1999'!K22</f>
        <v>8</v>
      </c>
      <c r="D15" s="223">
        <v>626.3</v>
      </c>
      <c r="E15" s="223">
        <v>1076</v>
      </c>
      <c r="F15" s="222">
        <f>'vRI - 1999'!L22</f>
        <v>1.9625</v>
      </c>
      <c r="G15" s="223">
        <f>'vRI - 1999'!M22</f>
        <v>445</v>
      </c>
      <c r="H15" s="300">
        <v>17.2</v>
      </c>
      <c r="I15" s="296"/>
      <c r="J15" s="297"/>
      <c r="K15" s="298">
        <f>'vRI - 1999'!N22</f>
        <v>7.75</v>
      </c>
      <c r="L15" s="301"/>
    </row>
    <row r="16" spans="2:12" ht="15">
      <c r="B16" s="303" t="s">
        <v>73</v>
      </c>
      <c r="C16" s="304">
        <f aca="true" t="shared" si="0" ref="C16:H16">AVERAGEA(C13:C15)</f>
        <v>8.15</v>
      </c>
      <c r="D16" s="305">
        <f t="shared" si="0"/>
        <v>603.8666666666667</v>
      </c>
      <c r="E16" s="305">
        <f t="shared" si="0"/>
        <v>1121</v>
      </c>
      <c r="F16" s="306">
        <f t="shared" si="0"/>
        <v>1.4024999999999999</v>
      </c>
      <c r="G16" s="305">
        <f t="shared" si="0"/>
        <v>583.3333333333334</v>
      </c>
      <c r="H16" s="307">
        <f t="shared" si="0"/>
        <v>11.333333333333334</v>
      </c>
      <c r="I16" s="308"/>
      <c r="J16" s="309"/>
      <c r="K16" s="310">
        <f>AVERAGEA(K13:K15)</f>
        <v>7.416666666666667</v>
      </c>
      <c r="L16" s="311">
        <f>SUM(L13:L15)</f>
        <v>0</v>
      </c>
    </row>
    <row r="17" spans="2:12" ht="15">
      <c r="B17" s="294" t="s">
        <v>4</v>
      </c>
      <c r="C17" s="183">
        <f>'vRI - 1999'!O22</f>
        <v>8.075</v>
      </c>
      <c r="D17" s="223">
        <v>676.9</v>
      </c>
      <c r="E17" s="223">
        <v>1125</v>
      </c>
      <c r="F17" s="222">
        <f>'vRI - 1999'!P22</f>
        <v>1.2825</v>
      </c>
      <c r="G17" s="223">
        <f>'vRI - 1999'!Q22</f>
        <v>312.5</v>
      </c>
      <c r="H17" s="300">
        <v>7.2</v>
      </c>
      <c r="I17" s="296"/>
      <c r="J17" s="297"/>
      <c r="K17" s="298">
        <f>'vRI - 1999'!R22</f>
        <v>2</v>
      </c>
      <c r="L17" s="301"/>
    </row>
    <row r="18" spans="2:12" ht="15">
      <c r="B18" s="302" t="s">
        <v>5</v>
      </c>
      <c r="C18" s="183">
        <f>'vRI - 1999'!S22</f>
        <v>8.2</v>
      </c>
      <c r="D18" s="223">
        <v>668.3</v>
      </c>
      <c r="E18" s="223">
        <v>1198</v>
      </c>
      <c r="F18" s="222">
        <f>'vRI - 1999'!T22</f>
        <v>1.2425000000000002</v>
      </c>
      <c r="G18" s="223">
        <f>'vRI - 1999'!U22</f>
        <v>205</v>
      </c>
      <c r="H18" s="300">
        <v>5.1</v>
      </c>
      <c r="I18" s="296"/>
      <c r="J18" s="297"/>
      <c r="K18" s="298">
        <f>'vRI - 1999'!V22</f>
        <v>1.25</v>
      </c>
      <c r="L18" s="301"/>
    </row>
    <row r="19" spans="2:12" ht="15">
      <c r="B19" s="302" t="s">
        <v>6</v>
      </c>
      <c r="C19" s="183">
        <f>'vRI - 1999'!W22</f>
        <v>8</v>
      </c>
      <c r="D19" s="223">
        <v>730.8</v>
      </c>
      <c r="E19" s="223">
        <v>1363</v>
      </c>
      <c r="F19" s="222">
        <f>'vRI - 1999'!X22</f>
        <v>1.396</v>
      </c>
      <c r="G19" s="223">
        <f>'vRI - 1999'!Y22</f>
        <v>520</v>
      </c>
      <c r="H19" s="300">
        <v>7.6</v>
      </c>
      <c r="I19" s="296"/>
      <c r="J19" s="297"/>
      <c r="K19" s="298">
        <f>'vRI - 1999'!Z22</f>
        <v>13.6</v>
      </c>
      <c r="L19" s="301"/>
    </row>
    <row r="20" spans="2:12" ht="15.75" thickBot="1">
      <c r="B20" s="312" t="s">
        <v>74</v>
      </c>
      <c r="C20" s="220">
        <f aca="true" t="shared" si="1" ref="C20:H20">AVERAGEA(C17:C19)</f>
        <v>8.091666666666667</v>
      </c>
      <c r="D20" s="219">
        <f t="shared" si="1"/>
        <v>692</v>
      </c>
      <c r="E20" s="219">
        <f t="shared" si="1"/>
        <v>1228.6666666666667</v>
      </c>
      <c r="F20" s="218">
        <f t="shared" si="1"/>
        <v>1.3070000000000002</v>
      </c>
      <c r="G20" s="219">
        <f t="shared" si="1"/>
        <v>345.8333333333333</v>
      </c>
      <c r="H20" s="313">
        <f t="shared" si="1"/>
        <v>6.633333333333333</v>
      </c>
      <c r="I20" s="314"/>
      <c r="J20" s="315"/>
      <c r="K20" s="316">
        <f>AVERAGEA(K17:K19)</f>
        <v>5.616666666666667</v>
      </c>
      <c r="L20" s="317">
        <f>SUM(L17:L19)</f>
        <v>0</v>
      </c>
    </row>
    <row r="21" spans="2:12" ht="16.5" thickBot="1" thickTop="1">
      <c r="B21" s="318" t="s">
        <v>75</v>
      </c>
      <c r="C21" s="319">
        <f aca="true" t="shared" si="2" ref="C21:H21">AVERAGEA(C13:C15,C17:C19)</f>
        <v>8.120833333333335</v>
      </c>
      <c r="D21" s="320">
        <f t="shared" si="2"/>
        <v>647.9333333333334</v>
      </c>
      <c r="E21" s="320">
        <f t="shared" si="2"/>
        <v>1174.8333333333333</v>
      </c>
      <c r="F21" s="321">
        <f t="shared" si="2"/>
        <v>1.35475</v>
      </c>
      <c r="G21" s="320">
        <f t="shared" si="2"/>
        <v>464.5833333333333</v>
      </c>
      <c r="H21" s="322">
        <f t="shared" si="2"/>
        <v>8.983333333333334</v>
      </c>
      <c r="I21" s="323"/>
      <c r="J21" s="324"/>
      <c r="K21" s="325">
        <f>AVERAGEA(K13:K15,K17:K19)</f>
        <v>6.516666666666667</v>
      </c>
      <c r="L21" s="326">
        <f>SUM(L16,L20)</f>
        <v>0</v>
      </c>
    </row>
    <row r="22" spans="2:12" ht="15.75" thickTop="1">
      <c r="B22" s="302" t="s">
        <v>7</v>
      </c>
      <c r="C22" s="183">
        <f>'vRI - 1999'!C38</f>
        <v>8.075</v>
      </c>
      <c r="D22" s="223">
        <v>648.1</v>
      </c>
      <c r="E22" s="223">
        <v>1240</v>
      </c>
      <c r="F22" s="222">
        <f>'vRI - 1999'!D38</f>
        <v>1.2550000000000001</v>
      </c>
      <c r="G22" s="223">
        <f>'vRI - 1999'!E38</f>
        <v>197.5</v>
      </c>
      <c r="H22" s="300">
        <v>17.8</v>
      </c>
      <c r="I22" s="296"/>
      <c r="J22" s="297"/>
      <c r="K22" s="298">
        <f>'vRI - 1999'!F38</f>
        <v>1.5</v>
      </c>
      <c r="L22" s="301"/>
    </row>
    <row r="23" spans="2:12" ht="15">
      <c r="B23" s="294" t="s">
        <v>8</v>
      </c>
      <c r="C23" s="183">
        <f>'vRI - 1999'!G38</f>
        <v>8.2</v>
      </c>
      <c r="D23" s="223">
        <v>958</v>
      </c>
      <c r="E23" s="223">
        <v>1700</v>
      </c>
      <c r="F23" s="222">
        <f>'vRI - 1999'!H38</f>
        <v>1.438</v>
      </c>
      <c r="G23" s="223">
        <f>'vRI - 1999'!I38</f>
        <v>186</v>
      </c>
      <c r="H23" s="300">
        <v>24.1</v>
      </c>
      <c r="I23" s="296"/>
      <c r="J23" s="297"/>
      <c r="K23" s="298">
        <f>'vRI - 1999'!J38</f>
        <v>1.6</v>
      </c>
      <c r="L23" s="301"/>
    </row>
    <row r="24" spans="2:12" ht="15">
      <c r="B24" s="302" t="s">
        <v>9</v>
      </c>
      <c r="C24" s="183">
        <f>'vRI - 1999'!K38</f>
        <v>8.05</v>
      </c>
      <c r="D24" s="223">
        <v>605.3</v>
      </c>
      <c r="E24" s="223">
        <v>1173</v>
      </c>
      <c r="F24" s="222">
        <f>'vRI - 1999'!L38</f>
        <v>1.395</v>
      </c>
      <c r="G24" s="223">
        <f>'vRI - 1999'!M38</f>
        <v>215</v>
      </c>
      <c r="H24" s="300">
        <v>3.8</v>
      </c>
      <c r="I24" s="296">
        <v>33.1</v>
      </c>
      <c r="J24" s="297">
        <v>20.7</v>
      </c>
      <c r="K24" s="298">
        <f>'vRI - 1999'!N38</f>
        <v>3.25</v>
      </c>
      <c r="L24" s="301"/>
    </row>
    <row r="25" spans="2:12" ht="15">
      <c r="B25" s="303" t="s">
        <v>76</v>
      </c>
      <c r="C25" s="304">
        <f aca="true" t="shared" si="3" ref="C25:H25">AVERAGEA(C22:C24)</f>
        <v>8.108333333333333</v>
      </c>
      <c r="D25" s="305">
        <f t="shared" si="3"/>
        <v>737.1333333333332</v>
      </c>
      <c r="E25" s="305">
        <f t="shared" si="3"/>
        <v>1371</v>
      </c>
      <c r="F25" s="306">
        <f t="shared" si="3"/>
        <v>1.3626666666666667</v>
      </c>
      <c r="G25" s="305">
        <f t="shared" si="3"/>
        <v>199.5</v>
      </c>
      <c r="H25" s="307">
        <f t="shared" si="3"/>
        <v>15.233333333333334</v>
      </c>
      <c r="I25" s="327">
        <f>AVERAGEA(I22:I24)</f>
        <v>33.1</v>
      </c>
      <c r="J25" s="307">
        <f>AVERAGEA(J22:J24)</f>
        <v>20.7</v>
      </c>
      <c r="K25" s="310">
        <f>AVERAGEA(K22:K24)</f>
        <v>2.1166666666666667</v>
      </c>
      <c r="L25" s="311">
        <f>SUM(L22:L24)</f>
        <v>0</v>
      </c>
    </row>
    <row r="26" spans="2:12" ht="15">
      <c r="B26" s="302" t="s">
        <v>10</v>
      </c>
      <c r="C26" s="183">
        <f>'vRI - 1999'!O38</f>
        <v>8.225</v>
      </c>
      <c r="D26" s="223">
        <v>707</v>
      </c>
      <c r="E26" s="223">
        <v>1327</v>
      </c>
      <c r="F26" s="222">
        <f>'vRI - 1999'!P38</f>
        <v>1.05</v>
      </c>
      <c r="G26" s="223">
        <f>'vRI - 1999'!Q38</f>
        <v>250</v>
      </c>
      <c r="H26" s="300">
        <v>12.3</v>
      </c>
      <c r="I26" s="296">
        <v>23.8</v>
      </c>
      <c r="J26" s="297">
        <v>18.3</v>
      </c>
      <c r="K26" s="298">
        <f>'vRI - 1999'!R38</f>
        <v>1</v>
      </c>
      <c r="L26" s="301"/>
    </row>
    <row r="27" spans="2:12" ht="15">
      <c r="B27" s="294" t="s">
        <v>11</v>
      </c>
      <c r="C27" s="183">
        <f>'vRI - 1999'!S38</f>
        <v>8.3</v>
      </c>
      <c r="D27" s="223"/>
      <c r="E27" s="223"/>
      <c r="F27" s="222">
        <f>'vRI - 1999'!T38</f>
        <v>1.03</v>
      </c>
      <c r="G27" s="223">
        <f>'vRI - 1999'!U38</f>
        <v>312</v>
      </c>
      <c r="H27" s="300"/>
      <c r="I27" s="296"/>
      <c r="J27" s="297"/>
      <c r="K27" s="298">
        <f>'vRI - 1999'!V38</f>
        <v>1.5</v>
      </c>
      <c r="L27" s="301"/>
    </row>
    <row r="28" spans="2:12" ht="15">
      <c r="B28" s="294" t="s">
        <v>12</v>
      </c>
      <c r="C28" s="183">
        <f>'vRI - 1999'!W38</f>
        <v>7.95</v>
      </c>
      <c r="D28" s="223"/>
      <c r="E28" s="223"/>
      <c r="F28" s="222">
        <f>'vRI - 1999'!X38</f>
        <v>1.2550000000000001</v>
      </c>
      <c r="G28" s="223">
        <f>'vRI - 1999'!Y38</f>
        <v>275</v>
      </c>
      <c r="H28" s="300"/>
      <c r="I28" s="296"/>
      <c r="J28" s="297"/>
      <c r="K28" s="298">
        <f>'vRI - 1999'!Z38</f>
        <v>3.5</v>
      </c>
      <c r="L28" s="301"/>
    </row>
    <row r="29" spans="2:12" ht="15.75" thickBot="1">
      <c r="B29" s="312" t="s">
        <v>77</v>
      </c>
      <c r="C29" s="220">
        <f aca="true" t="shared" si="4" ref="C29:H29">AVERAGEA(C26:C28)</f>
        <v>8.158333333333333</v>
      </c>
      <c r="D29" s="219">
        <f t="shared" si="4"/>
        <v>707</v>
      </c>
      <c r="E29" s="219">
        <f t="shared" si="4"/>
        <v>1327</v>
      </c>
      <c r="F29" s="218">
        <f t="shared" si="4"/>
        <v>1.1116666666666666</v>
      </c>
      <c r="G29" s="220">
        <f t="shared" si="4"/>
        <v>279</v>
      </c>
      <c r="H29" s="313">
        <f t="shared" si="4"/>
        <v>12.3</v>
      </c>
      <c r="I29" s="314"/>
      <c r="J29" s="315"/>
      <c r="K29" s="316">
        <f>AVERAGEA(K26:K28)</f>
        <v>2</v>
      </c>
      <c r="L29" s="317">
        <f>SUM(L26:L28)</f>
        <v>0</v>
      </c>
    </row>
    <row r="30" spans="2:14" ht="16.5" thickBot="1" thickTop="1">
      <c r="B30" s="328" t="s">
        <v>78</v>
      </c>
      <c r="C30" s="329">
        <f aca="true" t="shared" si="5" ref="C30:H30">AVERAGEA(C22:C24,C26:C28)</f>
        <v>8.133333333333333</v>
      </c>
      <c r="D30" s="330">
        <f t="shared" si="5"/>
        <v>729.5999999999999</v>
      </c>
      <c r="E30" s="330">
        <f t="shared" si="5"/>
        <v>1360</v>
      </c>
      <c r="F30" s="331">
        <f t="shared" si="5"/>
        <v>1.2371666666666667</v>
      </c>
      <c r="G30" s="329">
        <f t="shared" si="5"/>
        <v>239.25</v>
      </c>
      <c r="H30" s="332">
        <f t="shared" si="5"/>
        <v>14.5</v>
      </c>
      <c r="I30" s="333"/>
      <c r="J30" s="334"/>
      <c r="K30" s="335">
        <f>AVERAGEA(K22:K24,K26:K28)</f>
        <v>2.058333333333333</v>
      </c>
      <c r="L30" s="301">
        <f>SUM(L25,L29)</f>
        <v>0</v>
      </c>
      <c r="N30" s="336"/>
    </row>
    <row r="31" spans="2:14" ht="16.5" thickBot="1" thickTop="1">
      <c r="B31" s="337" t="s">
        <v>58</v>
      </c>
      <c r="C31" s="338"/>
      <c r="D31" s="339"/>
      <c r="E31" s="339"/>
      <c r="F31" s="340">
        <v>0.01</v>
      </c>
      <c r="G31" s="339">
        <v>20</v>
      </c>
      <c r="H31" s="341"/>
      <c r="I31" s="341"/>
      <c r="J31" s="341"/>
      <c r="K31" s="342"/>
      <c r="L31" s="343"/>
      <c r="N31" s="336"/>
    </row>
    <row r="32" spans="1:12" s="265" customFormat="1" ht="15.75" thickTop="1">
      <c r="A32" s="262"/>
      <c r="B32" s="216" t="s">
        <v>40</v>
      </c>
      <c r="C32" s="344">
        <f aca="true" t="shared" si="6" ref="C32:H32">AVERAGEA(C13:C15,C17:C19,C22:C24,C26:C28)</f>
        <v>8.127083333333333</v>
      </c>
      <c r="D32" s="345">
        <f t="shared" si="6"/>
        <v>680.6000000000001</v>
      </c>
      <c r="E32" s="345">
        <f t="shared" si="6"/>
        <v>1248.9</v>
      </c>
      <c r="F32" s="346">
        <f t="shared" si="6"/>
        <v>1.2959583333333333</v>
      </c>
      <c r="G32" s="345">
        <f t="shared" si="6"/>
        <v>351.9166666666667</v>
      </c>
      <c r="H32" s="347">
        <f t="shared" si="6"/>
        <v>11.190000000000001</v>
      </c>
      <c r="I32" s="347">
        <f>AVERAGEA(I13:I15,I17:I19,I22:I24,I26:I28)</f>
        <v>28.450000000000003</v>
      </c>
      <c r="J32" s="347">
        <f>AVERAGEA(J13:J15,J17:J19,J22:J24,J26:J28)</f>
        <v>19.5</v>
      </c>
      <c r="K32" s="348">
        <f>AVERAGEA(K13:K15,K17:K19,K22:K24,K26:K28)</f>
        <v>4.2875000000000005</v>
      </c>
      <c r="L32" s="349"/>
    </row>
    <row r="33" spans="2:12" ht="15">
      <c r="B33" s="179" t="s">
        <v>63</v>
      </c>
      <c r="C33" s="350">
        <f aca="true" t="shared" si="7" ref="C33:H33">MINA(C13:C15,C17:C19,C22:C24,C26:C28)</f>
        <v>7.95</v>
      </c>
      <c r="D33" s="351">
        <f t="shared" si="7"/>
        <v>582.3</v>
      </c>
      <c r="E33" s="351">
        <f t="shared" si="7"/>
        <v>1076</v>
      </c>
      <c r="F33" s="352">
        <f t="shared" si="7"/>
        <v>1.03</v>
      </c>
      <c r="G33" s="351">
        <f t="shared" si="7"/>
        <v>186</v>
      </c>
      <c r="H33" s="353">
        <f t="shared" si="7"/>
        <v>3.8</v>
      </c>
      <c r="I33" s="353">
        <f>MINA(I13:I15,I17:I19,I22:I24,I26:I28)</f>
        <v>23.8</v>
      </c>
      <c r="J33" s="353">
        <f>MINA(J13:J15,J17:J19,J22:J24,J26:J28)</f>
        <v>18.3</v>
      </c>
      <c r="K33" s="354">
        <f>MINA(K13:K15,K17:K19,K22:K24,K26:K28)</f>
        <v>1</v>
      </c>
      <c r="L33" s="355"/>
    </row>
    <row r="34" spans="1:12" ht="15.75" thickBot="1">
      <c r="A34" s="356"/>
      <c r="B34" s="249" t="s">
        <v>64</v>
      </c>
      <c r="C34" s="357">
        <f aca="true" t="shared" si="8" ref="C34:H34">MAXA(C13:C15,C17:C19,C22:C24,C26:C28)</f>
        <v>8.3</v>
      </c>
      <c r="D34" s="358">
        <f t="shared" si="8"/>
        <v>958</v>
      </c>
      <c r="E34" s="358">
        <f t="shared" si="8"/>
        <v>1700</v>
      </c>
      <c r="F34" s="359">
        <f t="shared" si="8"/>
        <v>1.9625</v>
      </c>
      <c r="G34" s="358">
        <f t="shared" si="8"/>
        <v>770</v>
      </c>
      <c r="H34" s="360">
        <f t="shared" si="8"/>
        <v>24.1</v>
      </c>
      <c r="I34" s="360">
        <f>MAXA(I13:I15,I17:I19,I22:I24,I26:I28)</f>
        <v>33.1</v>
      </c>
      <c r="J34" s="360">
        <f>MAXA(J13:J15,J17:J19,J22:J24,J26:J28)</f>
        <v>20.7</v>
      </c>
      <c r="K34" s="361">
        <f>MAXA(K13:K15,K17:K19,K22:K24,K26:K28)</f>
        <v>13.6</v>
      </c>
      <c r="L34" s="362"/>
    </row>
    <row r="35" spans="1:12" ht="15.75" hidden="1" thickBot="1">
      <c r="A35" s="363"/>
      <c r="B35" s="364" t="s">
        <v>79</v>
      </c>
      <c r="C35" s="365"/>
      <c r="D35" s="366"/>
      <c r="E35" s="366"/>
      <c r="F35" s="367"/>
      <c r="G35" s="366"/>
      <c r="H35" s="365"/>
      <c r="I35" s="365"/>
      <c r="J35" s="365"/>
      <c r="K35" s="368"/>
      <c r="L35" s="369">
        <f>L21+L30</f>
        <v>0</v>
      </c>
    </row>
    <row r="36" spans="1:12" ht="15.75" thickBot="1">
      <c r="A36" s="261"/>
      <c r="F36" s="261"/>
      <c r="G36" s="261"/>
      <c r="L36" s="370"/>
    </row>
    <row r="37" spans="1:12" ht="15">
      <c r="A37" s="265"/>
      <c r="B37" s="371"/>
      <c r="C37" s="372"/>
      <c r="D37" s="373"/>
      <c r="E37" s="373"/>
      <c r="F37" s="374"/>
      <c r="G37" s="373"/>
      <c r="H37" s="375"/>
      <c r="I37" s="375"/>
      <c r="J37" s="375"/>
      <c r="K37" s="153"/>
      <c r="L37" s="376"/>
    </row>
    <row r="38" spans="1:12" ht="15">
      <c r="A38" s="265"/>
      <c r="B38" s="371"/>
      <c r="C38" s="372"/>
      <c r="D38" s="373"/>
      <c r="E38" s="373"/>
      <c r="F38" s="374"/>
      <c r="G38" s="373"/>
      <c r="H38" s="375"/>
      <c r="I38" s="375"/>
      <c r="J38" s="375"/>
      <c r="K38" s="153"/>
      <c r="L38" s="376"/>
    </row>
    <row r="39" spans="1:12" ht="15">
      <c r="A39" s="265"/>
      <c r="B39" s="152"/>
      <c r="D39" s="377"/>
      <c r="E39" s="377"/>
      <c r="F39" s="378"/>
      <c r="G39" s="379"/>
      <c r="K39" s="380"/>
      <c r="L39" s="377"/>
    </row>
    <row r="40" spans="1:12" ht="13.5">
      <c r="A40" s="265"/>
      <c r="B40" s="265"/>
      <c r="D40" s="377"/>
      <c r="E40" s="377"/>
      <c r="F40" s="378"/>
      <c r="G40" s="379"/>
      <c r="K40" s="380"/>
      <c r="L40" s="377"/>
    </row>
    <row r="41" spans="1:12" ht="13.5">
      <c r="A41" s="265"/>
      <c r="B41" s="265"/>
      <c r="D41" s="377"/>
      <c r="E41" s="377"/>
      <c r="F41" s="378"/>
      <c r="G41" s="379"/>
      <c r="K41" s="380"/>
      <c r="L41" s="377"/>
    </row>
    <row r="42" spans="1:2" ht="13.5">
      <c r="A42" s="265"/>
      <c r="B42" s="265"/>
    </row>
    <row r="43" spans="1:2" ht="13.5">
      <c r="A43" s="265"/>
      <c r="B43" s="265"/>
    </row>
    <row r="44" spans="1:2" ht="13.5">
      <c r="A44" s="265"/>
      <c r="B44" s="265"/>
    </row>
    <row r="45" spans="1:2" ht="13.5">
      <c r="A45" s="265"/>
      <c r="B45" s="265"/>
    </row>
    <row r="46" spans="1:2" ht="13.5">
      <c r="A46" s="265"/>
      <c r="B46" s="265"/>
    </row>
    <row r="47" spans="1:2" ht="13.5">
      <c r="A47" s="265"/>
      <c r="B47" s="265"/>
    </row>
    <row r="48" spans="1:2" ht="13.5">
      <c r="A48" s="265"/>
      <c r="B48" s="265"/>
    </row>
    <row r="49" spans="1:2" ht="13.5">
      <c r="A49" s="265"/>
      <c r="B49" s="265"/>
    </row>
    <row r="50" spans="1:2" ht="13.5">
      <c r="A50" s="265"/>
      <c r="B50" s="265"/>
    </row>
    <row r="51" spans="1:2" ht="13.5">
      <c r="A51" s="265"/>
      <c r="B51" s="265"/>
    </row>
    <row r="52" spans="1:2" ht="13.5">
      <c r="A52" s="265"/>
      <c r="B52" s="265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80" r:id="rId1"/>
  <headerFooter alignWithMargins="0">
    <oddFooter>&amp;C&amp;"Times New Roman CE,obyčejné\2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AM66"/>
  <sheetViews>
    <sheetView workbookViewId="0" topLeftCell="P1">
      <selection activeCell="A40" sqref="A1:Z40"/>
    </sheetView>
  </sheetViews>
  <sheetFormatPr defaultColWidth="12.00390625" defaultRowHeight="12.75"/>
  <cols>
    <col min="1" max="1" width="3.25390625" style="411" customWidth="1"/>
    <col min="2" max="2" width="18.50390625" style="389" customWidth="1"/>
    <col min="3" max="3" width="8.125" style="396" customWidth="1"/>
    <col min="4" max="4" width="8.125" style="393" customWidth="1"/>
    <col min="5" max="5" width="8.125" style="389" customWidth="1"/>
    <col min="6" max="7" width="8.125" style="394" customWidth="1"/>
    <col min="8" max="8" width="8.125" style="393" customWidth="1"/>
    <col min="9" max="9" width="8.125" style="389" customWidth="1"/>
    <col min="10" max="11" width="8.125" style="394" customWidth="1"/>
    <col min="12" max="12" width="8.125" style="393" customWidth="1"/>
    <col min="13" max="13" width="8.125" style="389" customWidth="1"/>
    <col min="14" max="15" width="8.125" style="394" customWidth="1"/>
    <col min="16" max="16" width="8.125" style="393" customWidth="1"/>
    <col min="17" max="17" width="8.125" style="395" customWidth="1"/>
    <col min="18" max="18" width="8.125" style="394" customWidth="1"/>
    <col min="19" max="19" width="8.125" style="396" customWidth="1"/>
    <col min="20" max="20" width="8.125" style="393" customWidth="1"/>
    <col min="21" max="21" width="8.125" style="389" customWidth="1"/>
    <col min="22" max="22" width="8.125" style="394" customWidth="1"/>
    <col min="23" max="23" width="8.125" style="396" customWidth="1"/>
    <col min="24" max="24" width="8.125" style="393" customWidth="1"/>
    <col min="25" max="25" width="8.125" style="389" customWidth="1"/>
    <col min="26" max="26" width="8.125" style="394" customWidth="1"/>
    <col min="27" max="16384" width="7.125" style="389" customWidth="1"/>
  </cols>
  <sheetData>
    <row r="1" spans="1:26" ht="15">
      <c r="A1" s="381"/>
      <c r="B1" s="382"/>
      <c r="C1" s="383"/>
      <c r="D1" s="384"/>
      <c r="E1" s="385"/>
      <c r="F1" s="386"/>
      <c r="G1" s="386"/>
      <c r="H1" s="384"/>
      <c r="I1" s="385"/>
      <c r="J1" s="386"/>
      <c r="K1" s="386"/>
      <c r="L1" s="384"/>
      <c r="M1" s="385"/>
      <c r="N1" s="386"/>
      <c r="O1" s="386"/>
      <c r="P1" s="384"/>
      <c r="Q1" s="387"/>
      <c r="R1" s="386"/>
      <c r="S1" s="383"/>
      <c r="T1" s="384"/>
      <c r="U1" s="385"/>
      <c r="V1" s="386"/>
      <c r="W1" s="383"/>
      <c r="X1" s="384"/>
      <c r="Y1" s="385"/>
      <c r="Z1" s="388"/>
    </row>
    <row r="2" spans="1:26" ht="15">
      <c r="A2" s="390"/>
      <c r="B2" s="391" t="s">
        <v>88</v>
      </c>
      <c r="C2" s="392"/>
      <c r="U2" s="397"/>
      <c r="Z2" s="398"/>
    </row>
    <row r="3" spans="1:26" ht="15">
      <c r="A3" s="390"/>
      <c r="B3" s="391" t="s">
        <v>42</v>
      </c>
      <c r="C3" s="399"/>
      <c r="U3" s="400"/>
      <c r="Z3" s="398"/>
    </row>
    <row r="4" spans="1:26" ht="15.75" customHeight="1">
      <c r="A4" s="390"/>
      <c r="B4" s="401"/>
      <c r="C4" s="402"/>
      <c r="D4" s="403"/>
      <c r="E4" s="404"/>
      <c r="F4" s="405"/>
      <c r="G4" s="405"/>
      <c r="H4" s="403"/>
      <c r="I4" s="404"/>
      <c r="J4" s="405"/>
      <c r="K4" s="405"/>
      <c r="L4" s="403"/>
      <c r="M4" s="404"/>
      <c r="P4" s="403"/>
      <c r="T4" s="403"/>
      <c r="X4" s="403"/>
      <c r="Z4" s="398"/>
    </row>
    <row r="5" spans="1:26" ht="17.25">
      <c r="A5" s="390"/>
      <c r="B5" s="406" t="s">
        <v>43</v>
      </c>
      <c r="C5" s="407"/>
      <c r="U5" s="408"/>
      <c r="Z5" s="398"/>
    </row>
    <row r="6" spans="1:26" ht="17.25">
      <c r="A6" s="390"/>
      <c r="B6" s="409"/>
      <c r="C6" s="407"/>
      <c r="U6" s="408"/>
      <c r="Z6" s="398"/>
    </row>
    <row r="7" spans="1:26" ht="18">
      <c r="A7" s="390"/>
      <c r="B7" s="410" t="s">
        <v>80</v>
      </c>
      <c r="C7" s="399"/>
      <c r="U7" s="408"/>
      <c r="Z7" s="398"/>
    </row>
    <row r="8" spans="1:26" ht="15">
      <c r="A8" s="390"/>
      <c r="B8" s="411"/>
      <c r="C8" s="412"/>
      <c r="U8" s="408"/>
      <c r="Z8" s="398"/>
    </row>
    <row r="9" spans="1:26" ht="15">
      <c r="A9" s="390"/>
      <c r="B9" s="401" t="s">
        <v>44</v>
      </c>
      <c r="C9" s="412"/>
      <c r="U9" s="408"/>
      <c r="Y9" s="413" t="s">
        <v>89</v>
      </c>
      <c r="Z9" s="398"/>
    </row>
    <row r="10" spans="1:39" s="425" customFormat="1" ht="15">
      <c r="A10" s="390"/>
      <c r="B10" s="414" t="s">
        <v>0</v>
      </c>
      <c r="C10" s="415" t="s">
        <v>46</v>
      </c>
      <c r="D10" s="416"/>
      <c r="E10" s="415"/>
      <c r="F10" s="417"/>
      <c r="G10" s="418" t="s">
        <v>47</v>
      </c>
      <c r="H10" s="416"/>
      <c r="I10" s="418"/>
      <c r="J10" s="419"/>
      <c r="K10" s="420" t="s">
        <v>48</v>
      </c>
      <c r="L10" s="416"/>
      <c r="M10" s="420"/>
      <c r="N10" s="421"/>
      <c r="O10" s="422" t="s">
        <v>49</v>
      </c>
      <c r="P10" s="416"/>
      <c r="Q10" s="418"/>
      <c r="R10" s="421"/>
      <c r="S10" s="423" t="s">
        <v>50</v>
      </c>
      <c r="T10" s="416"/>
      <c r="U10" s="420"/>
      <c r="V10" s="421"/>
      <c r="W10" s="423" t="s">
        <v>51</v>
      </c>
      <c r="X10" s="416"/>
      <c r="Y10" s="420"/>
      <c r="Z10" s="424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</row>
    <row r="11" spans="1:39" s="425" customFormat="1" ht="18">
      <c r="A11" s="390"/>
      <c r="B11" s="426" t="s">
        <v>52</v>
      </c>
      <c r="C11" s="427" t="s">
        <v>18</v>
      </c>
      <c r="D11" s="428" t="s">
        <v>13</v>
      </c>
      <c r="E11" s="429" t="s">
        <v>81</v>
      </c>
      <c r="F11" s="430" t="s">
        <v>53</v>
      </c>
      <c r="G11" s="430" t="s">
        <v>54</v>
      </c>
      <c r="H11" s="428" t="s">
        <v>13</v>
      </c>
      <c r="I11" s="429" t="s">
        <v>81</v>
      </c>
      <c r="J11" s="430" t="s">
        <v>53</v>
      </c>
      <c r="K11" s="430" t="s">
        <v>54</v>
      </c>
      <c r="L11" s="428" t="s">
        <v>13</v>
      </c>
      <c r="M11" s="429" t="s">
        <v>81</v>
      </c>
      <c r="N11" s="430" t="s">
        <v>53</v>
      </c>
      <c r="O11" s="430" t="s">
        <v>18</v>
      </c>
      <c r="P11" s="428" t="s">
        <v>13</v>
      </c>
      <c r="Q11" s="429" t="s">
        <v>81</v>
      </c>
      <c r="R11" s="430" t="s">
        <v>53</v>
      </c>
      <c r="S11" s="427" t="s">
        <v>54</v>
      </c>
      <c r="T11" s="428" t="s">
        <v>13</v>
      </c>
      <c r="U11" s="429" t="s">
        <v>81</v>
      </c>
      <c r="V11" s="430" t="s">
        <v>53</v>
      </c>
      <c r="W11" s="427" t="s">
        <v>54</v>
      </c>
      <c r="X11" s="428" t="s">
        <v>13</v>
      </c>
      <c r="Y11" s="429" t="s">
        <v>81</v>
      </c>
      <c r="Z11" s="431" t="s">
        <v>53</v>
      </c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</row>
    <row r="12" spans="1:39" s="437" customFormat="1" ht="15" customHeight="1">
      <c r="A12" s="390"/>
      <c r="B12" s="432" t="s">
        <v>55</v>
      </c>
      <c r="C12" s="433"/>
      <c r="D12" s="434" t="s">
        <v>56</v>
      </c>
      <c r="E12" s="435" t="s">
        <v>57</v>
      </c>
      <c r="F12" s="434" t="s">
        <v>56</v>
      </c>
      <c r="G12" s="433"/>
      <c r="H12" s="434" t="s">
        <v>56</v>
      </c>
      <c r="I12" s="435" t="s">
        <v>57</v>
      </c>
      <c r="J12" s="434" t="s">
        <v>56</v>
      </c>
      <c r="K12" s="433"/>
      <c r="L12" s="434" t="s">
        <v>56</v>
      </c>
      <c r="M12" s="435" t="s">
        <v>57</v>
      </c>
      <c r="N12" s="434" t="s">
        <v>56</v>
      </c>
      <c r="O12" s="433"/>
      <c r="P12" s="434" t="s">
        <v>56</v>
      </c>
      <c r="Q12" s="435" t="s">
        <v>57</v>
      </c>
      <c r="R12" s="434" t="s">
        <v>56</v>
      </c>
      <c r="S12" s="433"/>
      <c r="T12" s="434" t="s">
        <v>56</v>
      </c>
      <c r="U12" s="435" t="s">
        <v>57</v>
      </c>
      <c r="V12" s="434" t="s">
        <v>56</v>
      </c>
      <c r="W12" s="433"/>
      <c r="X12" s="434" t="s">
        <v>56</v>
      </c>
      <c r="Y12" s="435" t="s">
        <v>57</v>
      </c>
      <c r="Z12" s="436" t="s">
        <v>56</v>
      </c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</row>
    <row r="13" spans="1:39" s="425" customFormat="1" ht="15">
      <c r="A13" s="390"/>
      <c r="B13" s="438"/>
      <c r="C13" s="439">
        <v>8.4</v>
      </c>
      <c r="D13" s="440">
        <v>0.97</v>
      </c>
      <c r="E13" s="441">
        <v>300</v>
      </c>
      <c r="F13" s="442">
        <v>1</v>
      </c>
      <c r="G13" s="443">
        <v>7.7</v>
      </c>
      <c r="H13" s="440">
        <v>2.46</v>
      </c>
      <c r="I13" s="441">
        <v>620</v>
      </c>
      <c r="J13" s="444">
        <v>6</v>
      </c>
      <c r="K13" s="445">
        <v>8.3</v>
      </c>
      <c r="L13" s="440">
        <v>1.05</v>
      </c>
      <c r="M13" s="441">
        <v>150</v>
      </c>
      <c r="N13" s="442">
        <v>1</v>
      </c>
      <c r="O13" s="443">
        <v>8.2</v>
      </c>
      <c r="P13" s="440">
        <v>1.3</v>
      </c>
      <c r="Q13" s="441">
        <v>170</v>
      </c>
      <c r="R13" s="442">
        <v>3</v>
      </c>
      <c r="S13" s="446">
        <v>8.2</v>
      </c>
      <c r="T13" s="440">
        <v>1.01</v>
      </c>
      <c r="U13" s="441">
        <v>280</v>
      </c>
      <c r="V13" s="442">
        <v>4</v>
      </c>
      <c r="W13" s="446">
        <v>8.3</v>
      </c>
      <c r="X13" s="440">
        <v>1.17</v>
      </c>
      <c r="Y13" s="441">
        <v>310</v>
      </c>
      <c r="Z13" s="447">
        <v>3</v>
      </c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</row>
    <row r="14" spans="1:39" s="425" customFormat="1" ht="15">
      <c r="A14" s="390"/>
      <c r="B14" s="438"/>
      <c r="C14" s="439"/>
      <c r="D14" s="440">
        <v>1.03</v>
      </c>
      <c r="E14" s="441">
        <v>210</v>
      </c>
      <c r="F14" s="442"/>
      <c r="G14" s="442"/>
      <c r="H14" s="440">
        <v>1.6</v>
      </c>
      <c r="I14" s="441">
        <v>300</v>
      </c>
      <c r="J14" s="444"/>
      <c r="K14" s="445"/>
      <c r="L14" s="440">
        <v>1.79</v>
      </c>
      <c r="M14" s="441">
        <v>370</v>
      </c>
      <c r="N14" s="442"/>
      <c r="O14" s="443"/>
      <c r="P14" s="440">
        <v>1.37</v>
      </c>
      <c r="Q14" s="441">
        <v>210</v>
      </c>
      <c r="R14" s="442"/>
      <c r="S14" s="446"/>
      <c r="T14" s="440">
        <v>1.27</v>
      </c>
      <c r="U14" s="441">
        <v>480</v>
      </c>
      <c r="V14" s="442"/>
      <c r="W14" s="446"/>
      <c r="X14" s="440">
        <v>1.19</v>
      </c>
      <c r="Y14" s="441">
        <v>360</v>
      </c>
      <c r="Z14" s="448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</row>
    <row r="15" spans="1:39" s="425" customFormat="1" ht="15">
      <c r="A15" s="390"/>
      <c r="B15" s="438"/>
      <c r="C15" s="439"/>
      <c r="D15" s="440">
        <v>0.95</v>
      </c>
      <c r="E15" s="441">
        <v>340</v>
      </c>
      <c r="F15" s="442"/>
      <c r="G15" s="443"/>
      <c r="H15" s="440">
        <v>1.85</v>
      </c>
      <c r="I15" s="441">
        <v>300</v>
      </c>
      <c r="J15" s="442"/>
      <c r="K15" s="443"/>
      <c r="L15" s="440">
        <v>1.4</v>
      </c>
      <c r="M15" s="441">
        <v>200</v>
      </c>
      <c r="N15" s="442"/>
      <c r="O15" s="443"/>
      <c r="P15" s="440">
        <v>1.41</v>
      </c>
      <c r="Q15" s="441">
        <v>400</v>
      </c>
      <c r="R15" s="442"/>
      <c r="S15" s="446"/>
      <c r="T15" s="440">
        <v>1.17</v>
      </c>
      <c r="U15" s="441">
        <v>250</v>
      </c>
      <c r="V15" s="442"/>
      <c r="W15" s="446"/>
      <c r="X15" s="440">
        <v>1.31</v>
      </c>
      <c r="Y15" s="441">
        <v>280</v>
      </c>
      <c r="Z15" s="44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</row>
    <row r="16" spans="1:39" s="425" customFormat="1" ht="15">
      <c r="A16" s="390"/>
      <c r="B16" s="438"/>
      <c r="C16" s="439"/>
      <c r="D16" s="440">
        <v>1.18</v>
      </c>
      <c r="E16" s="441">
        <v>600</v>
      </c>
      <c r="F16" s="442"/>
      <c r="G16" s="443"/>
      <c r="H16" s="440">
        <v>0.95</v>
      </c>
      <c r="I16" s="441">
        <v>190</v>
      </c>
      <c r="J16" s="442"/>
      <c r="K16" s="443"/>
      <c r="L16" s="440">
        <v>1.18</v>
      </c>
      <c r="M16" s="441">
        <v>180</v>
      </c>
      <c r="N16" s="442"/>
      <c r="O16" s="443"/>
      <c r="P16" s="440">
        <v>1.27</v>
      </c>
      <c r="Q16" s="441">
        <v>200</v>
      </c>
      <c r="R16" s="442"/>
      <c r="S16" s="446"/>
      <c r="T16" s="440">
        <v>1.27</v>
      </c>
      <c r="U16" s="441">
        <v>250</v>
      </c>
      <c r="V16" s="442"/>
      <c r="W16" s="446"/>
      <c r="X16" s="440">
        <v>1.18</v>
      </c>
      <c r="Y16" s="441">
        <v>150</v>
      </c>
      <c r="Z16" s="44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</row>
    <row r="17" spans="1:39" s="425" customFormat="1" ht="15.75" thickBot="1">
      <c r="A17" s="390"/>
      <c r="B17" s="438"/>
      <c r="C17" s="439"/>
      <c r="D17" s="440"/>
      <c r="E17" s="441"/>
      <c r="F17" s="442"/>
      <c r="G17" s="443"/>
      <c r="H17" s="440">
        <v>1</v>
      </c>
      <c r="I17" s="441">
        <v>150</v>
      </c>
      <c r="J17" s="442"/>
      <c r="K17" s="443"/>
      <c r="L17" s="440"/>
      <c r="M17" s="441"/>
      <c r="N17" s="442"/>
      <c r="O17" s="443"/>
      <c r="P17" s="440"/>
      <c r="Q17" s="441"/>
      <c r="R17" s="442"/>
      <c r="S17" s="446"/>
      <c r="T17" s="440">
        <v>1.14</v>
      </c>
      <c r="U17" s="441">
        <v>270</v>
      </c>
      <c r="V17" s="442"/>
      <c r="W17" s="446"/>
      <c r="X17" s="440"/>
      <c r="Y17" s="441"/>
      <c r="Z17" s="44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</row>
    <row r="18" spans="1:39" s="425" customFormat="1" ht="16.5" thickBot="1" thickTop="1">
      <c r="A18" s="390"/>
      <c r="B18" s="450" t="s">
        <v>58</v>
      </c>
      <c r="C18" s="451"/>
      <c r="D18" s="452">
        <v>0.01</v>
      </c>
      <c r="E18" s="453">
        <v>20</v>
      </c>
      <c r="F18" s="454"/>
      <c r="G18" s="455"/>
      <c r="H18" s="452">
        <v>0.01</v>
      </c>
      <c r="I18" s="453">
        <v>20</v>
      </c>
      <c r="J18" s="454"/>
      <c r="K18" s="455"/>
      <c r="L18" s="452">
        <v>0.01</v>
      </c>
      <c r="M18" s="453">
        <v>20</v>
      </c>
      <c r="N18" s="454"/>
      <c r="O18" s="455"/>
      <c r="P18" s="452">
        <v>0.01</v>
      </c>
      <c r="Q18" s="453">
        <v>20</v>
      </c>
      <c r="R18" s="454"/>
      <c r="S18" s="456"/>
      <c r="T18" s="452">
        <v>0.01</v>
      </c>
      <c r="U18" s="453">
        <v>20</v>
      </c>
      <c r="V18" s="454"/>
      <c r="W18" s="456"/>
      <c r="X18" s="452">
        <v>0.01</v>
      </c>
      <c r="Y18" s="453">
        <v>20</v>
      </c>
      <c r="Z18" s="457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</row>
    <row r="19" spans="1:39" s="425" customFormat="1" ht="16.5" hidden="1" thickBot="1" thickTop="1">
      <c r="A19" s="390"/>
      <c r="B19" s="458" t="s">
        <v>59</v>
      </c>
      <c r="C19" s="459"/>
      <c r="D19" s="460"/>
      <c r="E19" s="461">
        <v>110</v>
      </c>
      <c r="F19" s="462"/>
      <c r="G19" s="463"/>
      <c r="H19" s="460"/>
      <c r="I19" s="461">
        <v>110</v>
      </c>
      <c r="J19" s="462"/>
      <c r="K19" s="463"/>
      <c r="L19" s="460"/>
      <c r="M19" s="461">
        <v>110</v>
      </c>
      <c r="N19" s="462"/>
      <c r="O19" s="463"/>
      <c r="P19" s="460"/>
      <c r="Q19" s="461">
        <v>110</v>
      </c>
      <c r="R19" s="462"/>
      <c r="S19" s="464"/>
      <c r="T19" s="460"/>
      <c r="U19" s="461">
        <v>110</v>
      </c>
      <c r="V19" s="462"/>
      <c r="W19" s="464"/>
      <c r="X19" s="460"/>
      <c r="Y19" s="461">
        <v>110</v>
      </c>
      <c r="Z19" s="465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</row>
    <row r="20" spans="1:39" s="425" customFormat="1" ht="16.5" hidden="1" thickBot="1" thickTop="1">
      <c r="A20" s="390"/>
      <c r="B20" s="466" t="s">
        <v>60</v>
      </c>
      <c r="C20" s="459"/>
      <c r="D20" s="460"/>
      <c r="E20" s="461">
        <v>370</v>
      </c>
      <c r="F20" s="462"/>
      <c r="G20" s="463"/>
      <c r="H20" s="460"/>
      <c r="I20" s="461">
        <v>370</v>
      </c>
      <c r="J20" s="462"/>
      <c r="K20" s="463"/>
      <c r="L20" s="460"/>
      <c r="M20" s="461">
        <v>370</v>
      </c>
      <c r="N20" s="462"/>
      <c r="O20" s="463"/>
      <c r="P20" s="460"/>
      <c r="Q20" s="461">
        <v>370</v>
      </c>
      <c r="R20" s="462"/>
      <c r="S20" s="464"/>
      <c r="T20" s="460"/>
      <c r="U20" s="461">
        <v>370</v>
      </c>
      <c r="V20" s="462"/>
      <c r="W20" s="464"/>
      <c r="X20" s="460"/>
      <c r="Y20" s="461">
        <v>370</v>
      </c>
      <c r="Z20" s="465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</row>
    <row r="21" spans="1:39" s="425" customFormat="1" ht="16.5" hidden="1" thickBot="1" thickTop="1">
      <c r="A21" s="390"/>
      <c r="B21" s="467" t="s">
        <v>61</v>
      </c>
      <c r="C21" s="468" t="s">
        <v>62</v>
      </c>
      <c r="D21" s="469"/>
      <c r="E21" s="470">
        <v>370</v>
      </c>
      <c r="F21" s="471">
        <v>30</v>
      </c>
      <c r="G21" s="472" t="s">
        <v>62</v>
      </c>
      <c r="H21" s="469"/>
      <c r="I21" s="470">
        <v>370</v>
      </c>
      <c r="J21" s="471">
        <v>30</v>
      </c>
      <c r="K21" s="472" t="s">
        <v>62</v>
      </c>
      <c r="L21" s="469"/>
      <c r="M21" s="470">
        <v>370</v>
      </c>
      <c r="N21" s="471">
        <v>30</v>
      </c>
      <c r="O21" s="472" t="s">
        <v>62</v>
      </c>
      <c r="P21" s="469"/>
      <c r="Q21" s="470">
        <v>370</v>
      </c>
      <c r="R21" s="471">
        <v>30</v>
      </c>
      <c r="S21" s="473" t="s">
        <v>62</v>
      </c>
      <c r="T21" s="469"/>
      <c r="U21" s="470">
        <v>370</v>
      </c>
      <c r="V21" s="471">
        <v>30</v>
      </c>
      <c r="W21" s="473" t="s">
        <v>62</v>
      </c>
      <c r="X21" s="469"/>
      <c r="Y21" s="470">
        <v>370</v>
      </c>
      <c r="Z21" s="474">
        <v>30</v>
      </c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</row>
    <row r="22" spans="1:39" s="425" customFormat="1" ht="15.75" thickTop="1">
      <c r="A22" s="390"/>
      <c r="B22" s="475" t="s">
        <v>40</v>
      </c>
      <c r="C22" s="476">
        <f aca="true" t="shared" si="0" ref="C22:M22">AVERAGEA(C13:C17)</f>
        <v>8.4</v>
      </c>
      <c r="D22" s="477">
        <f>AVERAGEA(D13:D17)</f>
        <v>1.0325</v>
      </c>
      <c r="E22" s="478">
        <f t="shared" si="0"/>
        <v>362.5</v>
      </c>
      <c r="F22" s="479">
        <f t="shared" si="0"/>
        <v>1</v>
      </c>
      <c r="G22" s="479">
        <f t="shared" si="0"/>
        <v>7.7</v>
      </c>
      <c r="H22" s="477">
        <f>AVERAGEA(H13:H17)</f>
        <v>1.572</v>
      </c>
      <c r="I22" s="478">
        <f t="shared" si="0"/>
        <v>312</v>
      </c>
      <c r="J22" s="479">
        <f t="shared" si="0"/>
        <v>6</v>
      </c>
      <c r="K22" s="479">
        <f t="shared" si="0"/>
        <v>8.3</v>
      </c>
      <c r="L22" s="477">
        <f>AVERAGEA(L13:L17)</f>
        <v>1.355</v>
      </c>
      <c r="M22" s="478">
        <f t="shared" si="0"/>
        <v>225</v>
      </c>
      <c r="N22" s="479">
        <f>AVERAGEA(N13:N17)</f>
        <v>1</v>
      </c>
      <c r="O22" s="479">
        <f>AVERAGEA(O13:O17)</f>
        <v>8.2</v>
      </c>
      <c r="P22" s="477">
        <f>AVERAGEA(P13:P17)</f>
        <v>1.3375</v>
      </c>
      <c r="Q22" s="478">
        <f aca="true" t="shared" si="1" ref="Q22:Z22">AVERAGEA(Q13:Q17)</f>
        <v>245</v>
      </c>
      <c r="R22" s="479">
        <f t="shared" si="1"/>
        <v>3</v>
      </c>
      <c r="S22" s="476">
        <f t="shared" si="1"/>
        <v>8.2</v>
      </c>
      <c r="T22" s="477">
        <f>AVERAGEA(T13:T17)</f>
        <v>1.1720000000000002</v>
      </c>
      <c r="U22" s="478">
        <f t="shared" si="1"/>
        <v>306</v>
      </c>
      <c r="V22" s="479">
        <f t="shared" si="1"/>
        <v>4</v>
      </c>
      <c r="W22" s="476">
        <f t="shared" si="1"/>
        <v>8.3</v>
      </c>
      <c r="X22" s="477">
        <f>AVERAGEA(X13:X17)</f>
        <v>1.2125</v>
      </c>
      <c r="Y22" s="478">
        <f t="shared" si="1"/>
        <v>275</v>
      </c>
      <c r="Z22" s="480">
        <f t="shared" si="1"/>
        <v>3</v>
      </c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</row>
    <row r="23" spans="1:39" s="425" customFormat="1" ht="15">
      <c r="A23" s="390"/>
      <c r="B23" s="438" t="s">
        <v>63</v>
      </c>
      <c r="C23" s="439">
        <f aca="true" t="shared" si="2" ref="C23:M23">MINA(C13:C17)</f>
        <v>8.4</v>
      </c>
      <c r="D23" s="481">
        <f>MINA(D13:D17)</f>
        <v>0.95</v>
      </c>
      <c r="E23" s="482">
        <f t="shared" si="2"/>
        <v>210</v>
      </c>
      <c r="F23" s="442">
        <f t="shared" si="2"/>
        <v>1</v>
      </c>
      <c r="G23" s="442">
        <f t="shared" si="2"/>
        <v>7.7</v>
      </c>
      <c r="H23" s="481">
        <f>MINA(H13:H17)</f>
        <v>0.95</v>
      </c>
      <c r="I23" s="482">
        <f t="shared" si="2"/>
        <v>150</v>
      </c>
      <c r="J23" s="442">
        <f t="shared" si="2"/>
        <v>6</v>
      </c>
      <c r="K23" s="442">
        <f t="shared" si="2"/>
        <v>8.3</v>
      </c>
      <c r="L23" s="481">
        <f>MINA(L13:L17)</f>
        <v>1.05</v>
      </c>
      <c r="M23" s="482">
        <f t="shared" si="2"/>
        <v>150</v>
      </c>
      <c r="N23" s="442">
        <f>MINA(N13:N17)</f>
        <v>1</v>
      </c>
      <c r="O23" s="442">
        <f>MINA(O13:O17)</f>
        <v>8.2</v>
      </c>
      <c r="P23" s="481">
        <f>MINA(P13:P17)</f>
        <v>1.27</v>
      </c>
      <c r="Q23" s="482">
        <f aca="true" t="shared" si="3" ref="Q23:Z23">MINA(Q13:Q17)</f>
        <v>170</v>
      </c>
      <c r="R23" s="442">
        <f t="shared" si="3"/>
        <v>3</v>
      </c>
      <c r="S23" s="439">
        <f t="shared" si="3"/>
        <v>8.2</v>
      </c>
      <c r="T23" s="481">
        <f>MINA(T13:T17)</f>
        <v>1.01</v>
      </c>
      <c r="U23" s="482">
        <f t="shared" si="3"/>
        <v>250</v>
      </c>
      <c r="V23" s="442">
        <f t="shared" si="3"/>
        <v>4</v>
      </c>
      <c r="W23" s="439">
        <f t="shared" si="3"/>
        <v>8.3</v>
      </c>
      <c r="X23" s="481">
        <f>MINA(X13:X17)</f>
        <v>1.17</v>
      </c>
      <c r="Y23" s="482">
        <f t="shared" si="3"/>
        <v>150</v>
      </c>
      <c r="Z23" s="449">
        <f t="shared" si="3"/>
        <v>3</v>
      </c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</row>
    <row r="24" spans="1:39" s="425" customFormat="1" ht="15">
      <c r="A24" s="390"/>
      <c r="B24" s="432" t="s">
        <v>64</v>
      </c>
      <c r="C24" s="483">
        <f aca="true" t="shared" si="4" ref="C24:M24">MAXA(C13:C17)</f>
        <v>8.4</v>
      </c>
      <c r="D24" s="484">
        <f>MAXA(D13:D17)</f>
        <v>1.18</v>
      </c>
      <c r="E24" s="485">
        <f t="shared" si="4"/>
        <v>600</v>
      </c>
      <c r="F24" s="486">
        <f t="shared" si="4"/>
        <v>1</v>
      </c>
      <c r="G24" s="486">
        <f t="shared" si="4"/>
        <v>7.7</v>
      </c>
      <c r="H24" s="484">
        <f>MAXA(H13:H17)</f>
        <v>2.46</v>
      </c>
      <c r="I24" s="485">
        <f t="shared" si="4"/>
        <v>620</v>
      </c>
      <c r="J24" s="486">
        <f t="shared" si="4"/>
        <v>6</v>
      </c>
      <c r="K24" s="486">
        <f t="shared" si="4"/>
        <v>8.3</v>
      </c>
      <c r="L24" s="484">
        <f>MAXA(L13:L17)</f>
        <v>1.79</v>
      </c>
      <c r="M24" s="485">
        <f t="shared" si="4"/>
        <v>370</v>
      </c>
      <c r="N24" s="486">
        <f>MAXA(N13:N17)</f>
        <v>1</v>
      </c>
      <c r="O24" s="486">
        <f>MAXA(O13:O17)</f>
        <v>8.2</v>
      </c>
      <c r="P24" s="484">
        <f>MAXA(P13:P17)</f>
        <v>1.41</v>
      </c>
      <c r="Q24" s="485">
        <f aca="true" t="shared" si="5" ref="Q24:Z24">MAXA(Q13:Q17)</f>
        <v>400</v>
      </c>
      <c r="R24" s="486">
        <f t="shared" si="5"/>
        <v>3</v>
      </c>
      <c r="S24" s="483">
        <f t="shared" si="5"/>
        <v>8.2</v>
      </c>
      <c r="T24" s="484">
        <f>MAXA(T13:T17)</f>
        <v>1.27</v>
      </c>
      <c r="U24" s="485">
        <f t="shared" si="5"/>
        <v>480</v>
      </c>
      <c r="V24" s="486">
        <f t="shared" si="5"/>
        <v>4</v>
      </c>
      <c r="W24" s="483">
        <f t="shared" si="5"/>
        <v>8.3</v>
      </c>
      <c r="X24" s="484">
        <f>MAXA(X13:X17)</f>
        <v>1.31</v>
      </c>
      <c r="Y24" s="485">
        <f t="shared" si="5"/>
        <v>360</v>
      </c>
      <c r="Z24" s="487">
        <f t="shared" si="5"/>
        <v>3</v>
      </c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</row>
    <row r="25" spans="1:39" s="425" customFormat="1" ht="15" customHeight="1">
      <c r="A25" s="390"/>
      <c r="B25" s="488"/>
      <c r="C25" s="396"/>
      <c r="D25" s="393"/>
      <c r="E25" s="389"/>
      <c r="F25" s="394"/>
      <c r="G25" s="394"/>
      <c r="H25" s="393"/>
      <c r="I25" s="389"/>
      <c r="J25" s="394"/>
      <c r="K25" s="394"/>
      <c r="L25" s="393"/>
      <c r="M25" s="389"/>
      <c r="N25" s="394"/>
      <c r="O25" s="394"/>
      <c r="P25" s="393"/>
      <c r="Q25" s="395"/>
      <c r="R25" s="394"/>
      <c r="S25" s="396"/>
      <c r="T25" s="393"/>
      <c r="U25" s="389"/>
      <c r="V25" s="394"/>
      <c r="W25" s="396"/>
      <c r="X25" s="393"/>
      <c r="Y25" s="389"/>
      <c r="Z25" s="398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</row>
    <row r="26" spans="1:39" s="425" customFormat="1" ht="15">
      <c r="A26" s="390"/>
      <c r="B26" s="414" t="s">
        <v>0</v>
      </c>
      <c r="C26" s="420" t="s">
        <v>65</v>
      </c>
      <c r="D26" s="489"/>
      <c r="E26" s="420"/>
      <c r="F26" s="419"/>
      <c r="G26" s="418" t="s">
        <v>66</v>
      </c>
      <c r="H26" s="489"/>
      <c r="I26" s="418"/>
      <c r="J26" s="419"/>
      <c r="K26" s="420" t="s">
        <v>67</v>
      </c>
      <c r="L26" s="489"/>
      <c r="M26" s="420"/>
      <c r="N26" s="421"/>
      <c r="O26" s="423" t="s">
        <v>68</v>
      </c>
      <c r="P26" s="489"/>
      <c r="Q26" s="420"/>
      <c r="R26" s="421"/>
      <c r="S26" s="422" t="s">
        <v>69</v>
      </c>
      <c r="T26" s="489"/>
      <c r="U26" s="418"/>
      <c r="V26" s="421"/>
      <c r="W26" s="422" t="s">
        <v>70</v>
      </c>
      <c r="X26" s="489"/>
      <c r="Y26" s="418"/>
      <c r="Z26" s="424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</row>
    <row r="27" spans="1:39" s="425" customFormat="1" ht="18">
      <c r="A27" s="390"/>
      <c r="B27" s="426" t="s">
        <v>52</v>
      </c>
      <c r="C27" s="427" t="s">
        <v>18</v>
      </c>
      <c r="D27" s="428" t="s">
        <v>13</v>
      </c>
      <c r="E27" s="429" t="s">
        <v>81</v>
      </c>
      <c r="F27" s="430" t="s">
        <v>53</v>
      </c>
      <c r="G27" s="430" t="s">
        <v>54</v>
      </c>
      <c r="H27" s="428" t="s">
        <v>13</v>
      </c>
      <c r="I27" s="429" t="s">
        <v>81</v>
      </c>
      <c r="J27" s="430" t="s">
        <v>53</v>
      </c>
      <c r="K27" s="430" t="s">
        <v>54</v>
      </c>
      <c r="L27" s="428" t="s">
        <v>13</v>
      </c>
      <c r="M27" s="429" t="s">
        <v>81</v>
      </c>
      <c r="N27" s="430" t="s">
        <v>53</v>
      </c>
      <c r="O27" s="430" t="s">
        <v>18</v>
      </c>
      <c r="P27" s="428" t="s">
        <v>13</v>
      </c>
      <c r="Q27" s="429" t="s">
        <v>81</v>
      </c>
      <c r="R27" s="430" t="s">
        <v>53</v>
      </c>
      <c r="S27" s="427" t="s">
        <v>54</v>
      </c>
      <c r="T27" s="428" t="s">
        <v>13</v>
      </c>
      <c r="U27" s="429" t="s">
        <v>81</v>
      </c>
      <c r="V27" s="430" t="s">
        <v>53</v>
      </c>
      <c r="W27" s="427" t="s">
        <v>54</v>
      </c>
      <c r="X27" s="428" t="s">
        <v>13</v>
      </c>
      <c r="Y27" s="429" t="s">
        <v>81</v>
      </c>
      <c r="Z27" s="431" t="s">
        <v>53</v>
      </c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</row>
    <row r="28" spans="1:39" s="437" customFormat="1" ht="15" customHeight="1">
      <c r="A28" s="390"/>
      <c r="B28" s="432" t="s">
        <v>55</v>
      </c>
      <c r="C28" s="433"/>
      <c r="D28" s="434" t="s">
        <v>56</v>
      </c>
      <c r="E28" s="435" t="s">
        <v>57</v>
      </c>
      <c r="F28" s="434" t="s">
        <v>56</v>
      </c>
      <c r="G28" s="433"/>
      <c r="H28" s="434" t="s">
        <v>56</v>
      </c>
      <c r="I28" s="435" t="s">
        <v>57</v>
      </c>
      <c r="J28" s="434" t="s">
        <v>56</v>
      </c>
      <c r="K28" s="433"/>
      <c r="L28" s="434" t="s">
        <v>56</v>
      </c>
      <c r="M28" s="435" t="s">
        <v>57</v>
      </c>
      <c r="N28" s="434" t="s">
        <v>56</v>
      </c>
      <c r="O28" s="433"/>
      <c r="P28" s="434" t="s">
        <v>56</v>
      </c>
      <c r="Q28" s="435" t="s">
        <v>57</v>
      </c>
      <c r="R28" s="434" t="s">
        <v>56</v>
      </c>
      <c r="S28" s="433"/>
      <c r="T28" s="434" t="s">
        <v>56</v>
      </c>
      <c r="U28" s="435" t="s">
        <v>57</v>
      </c>
      <c r="V28" s="434" t="s">
        <v>56</v>
      </c>
      <c r="W28" s="433"/>
      <c r="X28" s="434" t="s">
        <v>56</v>
      </c>
      <c r="Y28" s="435" t="s">
        <v>57</v>
      </c>
      <c r="Z28" s="436" t="s">
        <v>56</v>
      </c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</row>
    <row r="29" spans="1:39" s="425" customFormat="1" ht="15">
      <c r="A29" s="390"/>
      <c r="B29" s="438"/>
      <c r="C29" s="446"/>
      <c r="D29" s="440">
        <v>1.1</v>
      </c>
      <c r="E29" s="441">
        <v>160</v>
      </c>
      <c r="F29" s="442"/>
      <c r="G29" s="443">
        <v>8.2</v>
      </c>
      <c r="H29" s="440">
        <v>3.05</v>
      </c>
      <c r="I29" s="441">
        <v>450</v>
      </c>
      <c r="J29" s="442">
        <v>1</v>
      </c>
      <c r="K29" s="443">
        <v>7.5</v>
      </c>
      <c r="L29" s="440">
        <v>2.2</v>
      </c>
      <c r="M29" s="441">
        <v>250</v>
      </c>
      <c r="N29" s="442">
        <v>2</v>
      </c>
      <c r="O29" s="443">
        <v>8.2</v>
      </c>
      <c r="P29" s="440">
        <v>1.02</v>
      </c>
      <c r="Q29" s="441">
        <v>300</v>
      </c>
      <c r="R29" s="442">
        <v>1</v>
      </c>
      <c r="S29" s="446">
        <v>8.3</v>
      </c>
      <c r="T29" s="440">
        <v>1.01</v>
      </c>
      <c r="U29" s="441">
        <v>260</v>
      </c>
      <c r="V29" s="442">
        <v>1</v>
      </c>
      <c r="W29" s="446">
        <v>8.2</v>
      </c>
      <c r="X29" s="440">
        <v>0.99</v>
      </c>
      <c r="Y29" s="441">
        <v>130</v>
      </c>
      <c r="Z29" s="449">
        <v>1</v>
      </c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</row>
    <row r="30" spans="1:39" s="425" customFormat="1" ht="15">
      <c r="A30" s="390"/>
      <c r="B30" s="438"/>
      <c r="C30" s="446">
        <v>7.7</v>
      </c>
      <c r="D30" s="440">
        <v>1.14</v>
      </c>
      <c r="E30" s="441">
        <v>240</v>
      </c>
      <c r="F30" s="442">
        <v>1</v>
      </c>
      <c r="G30" s="443"/>
      <c r="H30" s="440">
        <v>1.14</v>
      </c>
      <c r="I30" s="441">
        <v>160</v>
      </c>
      <c r="J30" s="442"/>
      <c r="K30" s="443"/>
      <c r="L30" s="440">
        <v>1.03</v>
      </c>
      <c r="M30" s="441">
        <v>190</v>
      </c>
      <c r="N30" s="442"/>
      <c r="O30" s="443"/>
      <c r="P30" s="440">
        <v>1.08</v>
      </c>
      <c r="Q30" s="441">
        <v>240</v>
      </c>
      <c r="R30" s="442"/>
      <c r="S30" s="446"/>
      <c r="T30" s="440">
        <v>1.03</v>
      </c>
      <c r="U30" s="441">
        <v>170</v>
      </c>
      <c r="V30" s="442"/>
      <c r="W30" s="446"/>
      <c r="X30" s="440">
        <v>0.95</v>
      </c>
      <c r="Y30" s="441">
        <v>210</v>
      </c>
      <c r="Z30" s="44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</row>
    <row r="31" spans="1:39" s="425" customFormat="1" ht="15">
      <c r="A31" s="390"/>
      <c r="B31" s="438"/>
      <c r="C31" s="446"/>
      <c r="D31" s="440">
        <v>1.2</v>
      </c>
      <c r="E31" s="441">
        <v>160</v>
      </c>
      <c r="F31" s="442"/>
      <c r="G31" s="443"/>
      <c r="H31" s="440">
        <v>1.11</v>
      </c>
      <c r="I31" s="441">
        <v>210</v>
      </c>
      <c r="J31" s="442"/>
      <c r="K31" s="443"/>
      <c r="L31" s="440">
        <v>2.22</v>
      </c>
      <c r="M31" s="441">
        <v>200</v>
      </c>
      <c r="N31" s="442"/>
      <c r="O31" s="443"/>
      <c r="P31" s="440">
        <v>1.08</v>
      </c>
      <c r="Q31" s="441">
        <v>340</v>
      </c>
      <c r="R31" s="442"/>
      <c r="S31" s="446"/>
      <c r="T31" s="440">
        <v>0.99</v>
      </c>
      <c r="U31" s="441">
        <v>190</v>
      </c>
      <c r="V31" s="442"/>
      <c r="W31" s="446"/>
      <c r="X31" s="440">
        <v>2.64</v>
      </c>
      <c r="Y31" s="441">
        <v>410</v>
      </c>
      <c r="Z31" s="44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</row>
    <row r="32" spans="1:39" s="425" customFormat="1" ht="15">
      <c r="A32" s="390"/>
      <c r="B32" s="438"/>
      <c r="C32" s="446"/>
      <c r="D32" s="440">
        <v>1.19</v>
      </c>
      <c r="E32" s="441">
        <v>180</v>
      </c>
      <c r="F32" s="442"/>
      <c r="G32" s="443"/>
      <c r="H32" s="440">
        <v>1.19</v>
      </c>
      <c r="I32" s="441">
        <v>290</v>
      </c>
      <c r="J32" s="442"/>
      <c r="K32" s="443"/>
      <c r="L32" s="440">
        <v>1</v>
      </c>
      <c r="M32" s="441">
        <v>230</v>
      </c>
      <c r="N32" s="442"/>
      <c r="O32" s="443"/>
      <c r="P32" s="440">
        <v>1.01</v>
      </c>
      <c r="Q32" s="441">
        <v>160</v>
      </c>
      <c r="R32" s="442"/>
      <c r="S32" s="446"/>
      <c r="T32" s="440">
        <v>1.02</v>
      </c>
      <c r="U32" s="441">
        <v>260</v>
      </c>
      <c r="V32" s="442"/>
      <c r="W32" s="446"/>
      <c r="X32" s="440">
        <v>0.99</v>
      </c>
      <c r="Y32" s="441">
        <v>230</v>
      </c>
      <c r="Z32" s="44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</row>
    <row r="33" spans="1:39" s="425" customFormat="1" ht="15.75" thickBot="1">
      <c r="A33" s="390"/>
      <c r="B33" s="438"/>
      <c r="C33" s="446"/>
      <c r="D33" s="440"/>
      <c r="E33" s="441"/>
      <c r="F33" s="442"/>
      <c r="G33" s="442"/>
      <c r="H33" s="440">
        <v>1.17</v>
      </c>
      <c r="I33" s="441">
        <v>160</v>
      </c>
      <c r="J33" s="442"/>
      <c r="K33" s="443"/>
      <c r="L33" s="440"/>
      <c r="M33" s="441"/>
      <c r="N33" s="442"/>
      <c r="O33" s="443"/>
      <c r="P33" s="440"/>
      <c r="Q33" s="441"/>
      <c r="R33" s="442"/>
      <c r="S33" s="446"/>
      <c r="T33" s="440">
        <v>1.03</v>
      </c>
      <c r="U33" s="441">
        <v>150</v>
      </c>
      <c r="V33" s="442"/>
      <c r="W33" s="446"/>
      <c r="X33" s="440"/>
      <c r="Y33" s="441"/>
      <c r="Z33" s="44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</row>
    <row r="34" spans="1:39" s="425" customFormat="1" ht="16.5" thickBot="1" thickTop="1">
      <c r="A34" s="390"/>
      <c r="B34" s="450" t="s">
        <v>58</v>
      </c>
      <c r="C34" s="451"/>
      <c r="D34" s="452">
        <v>0.01</v>
      </c>
      <c r="E34" s="453">
        <v>20</v>
      </c>
      <c r="F34" s="454"/>
      <c r="G34" s="455"/>
      <c r="H34" s="452">
        <v>0.01</v>
      </c>
      <c r="I34" s="453">
        <v>20</v>
      </c>
      <c r="J34" s="454"/>
      <c r="K34" s="455"/>
      <c r="L34" s="452">
        <v>0.01</v>
      </c>
      <c r="M34" s="453">
        <v>20</v>
      </c>
      <c r="N34" s="454"/>
      <c r="O34" s="455"/>
      <c r="P34" s="452">
        <v>0.01</v>
      </c>
      <c r="Q34" s="453">
        <v>20</v>
      </c>
      <c r="R34" s="454"/>
      <c r="S34" s="456"/>
      <c r="T34" s="452">
        <v>0.01</v>
      </c>
      <c r="U34" s="453">
        <v>20</v>
      </c>
      <c r="V34" s="454"/>
      <c r="W34" s="456"/>
      <c r="X34" s="452">
        <v>0.01</v>
      </c>
      <c r="Y34" s="453">
        <v>20</v>
      </c>
      <c r="Z34" s="457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</row>
    <row r="35" spans="1:39" s="425" customFormat="1" ht="15" hidden="1">
      <c r="A35" s="390"/>
      <c r="B35" s="490" t="s">
        <v>59</v>
      </c>
      <c r="C35" s="491"/>
      <c r="D35" s="492"/>
      <c r="E35" s="493">
        <v>110</v>
      </c>
      <c r="F35" s="494"/>
      <c r="G35" s="495"/>
      <c r="H35" s="492"/>
      <c r="I35" s="493">
        <v>110</v>
      </c>
      <c r="J35" s="494"/>
      <c r="K35" s="495"/>
      <c r="L35" s="492"/>
      <c r="M35" s="493">
        <v>110</v>
      </c>
      <c r="N35" s="494"/>
      <c r="O35" s="495"/>
      <c r="P35" s="492"/>
      <c r="Q35" s="493">
        <v>110</v>
      </c>
      <c r="R35" s="494"/>
      <c r="S35" s="496"/>
      <c r="T35" s="492"/>
      <c r="U35" s="493">
        <v>110</v>
      </c>
      <c r="V35" s="494"/>
      <c r="W35" s="496"/>
      <c r="X35" s="492"/>
      <c r="Y35" s="493">
        <v>110</v>
      </c>
      <c r="Z35" s="497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</row>
    <row r="36" spans="1:39" s="425" customFormat="1" ht="15.75" hidden="1" thickBot="1">
      <c r="A36" s="390"/>
      <c r="B36" s="498" t="s">
        <v>60</v>
      </c>
      <c r="C36" s="491"/>
      <c r="D36" s="492"/>
      <c r="E36" s="493">
        <v>370</v>
      </c>
      <c r="F36" s="494"/>
      <c r="G36" s="495"/>
      <c r="H36" s="492"/>
      <c r="I36" s="493">
        <v>370</v>
      </c>
      <c r="J36" s="494"/>
      <c r="K36" s="495"/>
      <c r="L36" s="492"/>
      <c r="M36" s="493">
        <v>370</v>
      </c>
      <c r="N36" s="494"/>
      <c r="O36" s="495"/>
      <c r="P36" s="492"/>
      <c r="Q36" s="493">
        <v>370</v>
      </c>
      <c r="R36" s="494"/>
      <c r="S36" s="496"/>
      <c r="T36" s="492"/>
      <c r="U36" s="493">
        <v>370</v>
      </c>
      <c r="V36" s="494"/>
      <c r="W36" s="496"/>
      <c r="X36" s="492"/>
      <c r="Y36" s="493">
        <v>370</v>
      </c>
      <c r="Z36" s="497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</row>
    <row r="37" spans="1:39" s="425" customFormat="1" ht="16.5" hidden="1" thickBot="1" thickTop="1">
      <c r="A37" s="390"/>
      <c r="B37" s="499" t="s">
        <v>61</v>
      </c>
      <c r="C37" s="500" t="s">
        <v>62</v>
      </c>
      <c r="D37" s="501"/>
      <c r="E37" s="502">
        <v>370</v>
      </c>
      <c r="F37" s="503">
        <v>30</v>
      </c>
      <c r="G37" s="504" t="s">
        <v>62</v>
      </c>
      <c r="H37" s="501"/>
      <c r="I37" s="502">
        <v>370</v>
      </c>
      <c r="J37" s="503">
        <v>30</v>
      </c>
      <c r="K37" s="504" t="s">
        <v>62</v>
      </c>
      <c r="L37" s="501"/>
      <c r="M37" s="502">
        <v>370</v>
      </c>
      <c r="N37" s="503">
        <v>30</v>
      </c>
      <c r="O37" s="504" t="s">
        <v>62</v>
      </c>
      <c r="P37" s="501"/>
      <c r="Q37" s="502">
        <v>370</v>
      </c>
      <c r="R37" s="503">
        <v>30</v>
      </c>
      <c r="S37" s="505" t="s">
        <v>62</v>
      </c>
      <c r="T37" s="501"/>
      <c r="U37" s="502">
        <v>370</v>
      </c>
      <c r="V37" s="503">
        <v>30</v>
      </c>
      <c r="W37" s="505" t="s">
        <v>62</v>
      </c>
      <c r="X37" s="501"/>
      <c r="Y37" s="502">
        <v>370</v>
      </c>
      <c r="Z37" s="506">
        <v>30</v>
      </c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</row>
    <row r="38" spans="1:39" s="425" customFormat="1" ht="15.75" thickTop="1">
      <c r="A38" s="390"/>
      <c r="B38" s="475" t="s">
        <v>40</v>
      </c>
      <c r="C38" s="439">
        <f aca="true" t="shared" si="6" ref="C38:M38">AVERAGEA(C29:C33)</f>
        <v>7.7</v>
      </c>
      <c r="D38" s="481">
        <f>AVERAGEA(D29:D33)</f>
        <v>1.1575000000000002</v>
      </c>
      <c r="E38" s="482">
        <f t="shared" si="6"/>
        <v>185</v>
      </c>
      <c r="F38" s="442">
        <f t="shared" si="6"/>
        <v>1</v>
      </c>
      <c r="G38" s="442">
        <f t="shared" si="6"/>
        <v>8.2</v>
      </c>
      <c r="H38" s="481">
        <f>AVERAGEA(H29:H33)</f>
        <v>1.532</v>
      </c>
      <c r="I38" s="482">
        <f t="shared" si="6"/>
        <v>254</v>
      </c>
      <c r="J38" s="442">
        <f t="shared" si="6"/>
        <v>1</v>
      </c>
      <c r="K38" s="442">
        <f t="shared" si="6"/>
        <v>7.5</v>
      </c>
      <c r="L38" s="481">
        <f>AVERAGEA(L29:L33)</f>
        <v>1.6125000000000003</v>
      </c>
      <c r="M38" s="482">
        <f t="shared" si="6"/>
        <v>217.5</v>
      </c>
      <c r="N38" s="442">
        <f>AVERAGEA(N29:N33)</f>
        <v>2</v>
      </c>
      <c r="O38" s="442">
        <f>AVERAGEA(O29:O33)</f>
        <v>8.2</v>
      </c>
      <c r="P38" s="481">
        <f>AVERAGEA(P29:P33)</f>
        <v>1.0475</v>
      </c>
      <c r="Q38" s="482">
        <f aca="true" t="shared" si="7" ref="Q38:Z38">AVERAGEA(Q29:Q33)</f>
        <v>260</v>
      </c>
      <c r="R38" s="442">
        <f t="shared" si="7"/>
        <v>1</v>
      </c>
      <c r="S38" s="439">
        <f t="shared" si="7"/>
        <v>8.3</v>
      </c>
      <c r="T38" s="481">
        <f>AVERAGEA(T29:T33)</f>
        <v>1.0160000000000002</v>
      </c>
      <c r="U38" s="482">
        <f t="shared" si="7"/>
        <v>206</v>
      </c>
      <c r="V38" s="442">
        <f t="shared" si="7"/>
        <v>1</v>
      </c>
      <c r="W38" s="439">
        <f t="shared" si="7"/>
        <v>8.2</v>
      </c>
      <c r="X38" s="481">
        <f>AVERAGEA(X29:X33)</f>
        <v>1.3925</v>
      </c>
      <c r="Y38" s="482">
        <f t="shared" si="7"/>
        <v>245</v>
      </c>
      <c r="Z38" s="449">
        <f t="shared" si="7"/>
        <v>1</v>
      </c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</row>
    <row r="39" spans="1:39" s="425" customFormat="1" ht="15">
      <c r="A39" s="390"/>
      <c r="B39" s="438" t="s">
        <v>63</v>
      </c>
      <c r="C39" s="439">
        <f aca="true" t="shared" si="8" ref="C39:M39">MINA(C29:C33)</f>
        <v>7.7</v>
      </c>
      <c r="D39" s="481">
        <f>MINA(D29:D33)</f>
        <v>1.1</v>
      </c>
      <c r="E39" s="482">
        <f t="shared" si="8"/>
        <v>160</v>
      </c>
      <c r="F39" s="442">
        <f t="shared" si="8"/>
        <v>1</v>
      </c>
      <c r="G39" s="442">
        <f t="shared" si="8"/>
        <v>8.2</v>
      </c>
      <c r="H39" s="481">
        <f>MINA(H29:H33)</f>
        <v>1.11</v>
      </c>
      <c r="I39" s="482">
        <f t="shared" si="8"/>
        <v>160</v>
      </c>
      <c r="J39" s="442">
        <f t="shared" si="8"/>
        <v>1</v>
      </c>
      <c r="K39" s="442">
        <f t="shared" si="8"/>
        <v>7.5</v>
      </c>
      <c r="L39" s="481">
        <f>MINA(L29:L33)</f>
        <v>1</v>
      </c>
      <c r="M39" s="482">
        <f t="shared" si="8"/>
        <v>190</v>
      </c>
      <c r="N39" s="442">
        <f>MINA(N29:N33)</f>
        <v>2</v>
      </c>
      <c r="O39" s="442">
        <f>MINA(O29:O33)</f>
        <v>8.2</v>
      </c>
      <c r="P39" s="481">
        <f>MINA(P29:P33)</f>
        <v>1.01</v>
      </c>
      <c r="Q39" s="482">
        <f aca="true" t="shared" si="9" ref="Q39:Z39">MINA(Q29:Q33)</f>
        <v>160</v>
      </c>
      <c r="R39" s="442">
        <f t="shared" si="9"/>
        <v>1</v>
      </c>
      <c r="S39" s="439">
        <f t="shared" si="9"/>
        <v>8.3</v>
      </c>
      <c r="T39" s="481">
        <f>MINA(T29:T33)</f>
        <v>0.99</v>
      </c>
      <c r="U39" s="482">
        <f t="shared" si="9"/>
        <v>150</v>
      </c>
      <c r="V39" s="442">
        <f t="shared" si="9"/>
        <v>1</v>
      </c>
      <c r="W39" s="439">
        <f t="shared" si="9"/>
        <v>8.2</v>
      </c>
      <c r="X39" s="481">
        <f>MINA(X29:X33)</f>
        <v>0.95</v>
      </c>
      <c r="Y39" s="482">
        <f t="shared" si="9"/>
        <v>130</v>
      </c>
      <c r="Z39" s="449">
        <f t="shared" si="9"/>
        <v>1</v>
      </c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</row>
    <row r="40" spans="1:39" s="425" customFormat="1" ht="15.75" thickBot="1">
      <c r="A40" s="507"/>
      <c r="B40" s="508" t="s">
        <v>64</v>
      </c>
      <c r="C40" s="509">
        <f aca="true" t="shared" si="10" ref="C40:O40">MAXA(C29:C33)</f>
        <v>7.7</v>
      </c>
      <c r="D40" s="510">
        <f>MAXA(D29:D33)</f>
        <v>1.2</v>
      </c>
      <c r="E40" s="511">
        <f t="shared" si="10"/>
        <v>240</v>
      </c>
      <c r="F40" s="512">
        <f t="shared" si="10"/>
        <v>1</v>
      </c>
      <c r="G40" s="512">
        <f t="shared" si="10"/>
        <v>8.2</v>
      </c>
      <c r="H40" s="510">
        <f>MAXA(H29:H33)</f>
        <v>3.05</v>
      </c>
      <c r="I40" s="511">
        <f t="shared" si="10"/>
        <v>450</v>
      </c>
      <c r="J40" s="512">
        <f t="shared" si="10"/>
        <v>1</v>
      </c>
      <c r="K40" s="512">
        <f t="shared" si="10"/>
        <v>7.5</v>
      </c>
      <c r="L40" s="510">
        <f>MAXA(L29:L33)</f>
        <v>2.22</v>
      </c>
      <c r="M40" s="511">
        <f t="shared" si="10"/>
        <v>250</v>
      </c>
      <c r="N40" s="512">
        <f t="shared" si="10"/>
        <v>2</v>
      </c>
      <c r="O40" s="512">
        <f t="shared" si="10"/>
        <v>8.2</v>
      </c>
      <c r="P40" s="510">
        <f>MAXA(P29:P33)</f>
        <v>1.08</v>
      </c>
      <c r="Q40" s="511">
        <f aca="true" t="shared" si="11" ref="Q40:Z40">MAXA(Q29:Q33)</f>
        <v>340</v>
      </c>
      <c r="R40" s="512">
        <f t="shared" si="11"/>
        <v>1</v>
      </c>
      <c r="S40" s="509">
        <f t="shared" si="11"/>
        <v>8.3</v>
      </c>
      <c r="T40" s="510">
        <f>MAXA(T29:T33)</f>
        <v>1.03</v>
      </c>
      <c r="U40" s="511">
        <f t="shared" si="11"/>
        <v>260</v>
      </c>
      <c r="V40" s="512">
        <f t="shared" si="11"/>
        <v>1</v>
      </c>
      <c r="W40" s="509">
        <f t="shared" si="11"/>
        <v>8.2</v>
      </c>
      <c r="X40" s="510">
        <f>MAXA(X29:X33)</f>
        <v>2.64</v>
      </c>
      <c r="Y40" s="511">
        <f t="shared" si="11"/>
        <v>410</v>
      </c>
      <c r="Z40" s="513">
        <f t="shared" si="11"/>
        <v>1</v>
      </c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</row>
    <row r="41" ht="15">
      <c r="R41" s="514"/>
    </row>
    <row r="42" ht="15">
      <c r="R42" s="514"/>
    </row>
    <row r="43" ht="15">
      <c r="R43" s="514"/>
    </row>
    <row r="44" ht="15">
      <c r="R44" s="514"/>
    </row>
    <row r="45" ht="15">
      <c r="R45" s="514"/>
    </row>
    <row r="46" ht="15">
      <c r="R46" s="514"/>
    </row>
    <row r="47" ht="15">
      <c r="R47" s="514"/>
    </row>
    <row r="48" ht="15">
      <c r="R48" s="514"/>
    </row>
    <row r="49" ht="15">
      <c r="R49" s="514"/>
    </row>
    <row r="50" ht="15">
      <c r="R50" s="514"/>
    </row>
    <row r="51" ht="15">
      <c r="R51" s="514"/>
    </row>
    <row r="52" ht="15">
      <c r="R52" s="514"/>
    </row>
    <row r="53" ht="15">
      <c r="R53" s="514"/>
    </row>
    <row r="54" ht="15">
      <c r="R54" s="514"/>
    </row>
    <row r="55" ht="15">
      <c r="R55" s="514"/>
    </row>
    <row r="56" ht="15">
      <c r="R56" s="514"/>
    </row>
    <row r="57" ht="15">
      <c r="R57" s="514"/>
    </row>
    <row r="58" ht="15">
      <c r="R58" s="514"/>
    </row>
    <row r="59" ht="15">
      <c r="R59" s="514"/>
    </row>
    <row r="60" ht="15">
      <c r="R60" s="514"/>
    </row>
    <row r="61" ht="15">
      <c r="R61" s="514"/>
    </row>
    <row r="62" ht="15">
      <c r="R62" s="514"/>
    </row>
    <row r="63" ht="15">
      <c r="R63" s="514"/>
    </row>
    <row r="64" ht="15">
      <c r="R64" s="514"/>
    </row>
    <row r="65" ht="15">
      <c r="R65" s="514"/>
    </row>
    <row r="66" ht="15">
      <c r="R66" s="514"/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9" scale="63" r:id="rId1"/>
  <headerFooter alignWithMargins="0">
    <oddFooter>&amp;C&amp;"Times New Roman CE,obyčejné\19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3"/>
  <dimension ref="A1:N52"/>
  <sheetViews>
    <sheetView workbookViewId="0" topLeftCell="A18">
      <selection activeCell="E37" sqref="E37"/>
    </sheetView>
  </sheetViews>
  <sheetFormatPr defaultColWidth="12.00390625" defaultRowHeight="12.75"/>
  <cols>
    <col min="1" max="1" width="3.25390625" style="521" customWidth="1"/>
    <col min="2" max="2" width="18.875" style="520" customWidth="1"/>
    <col min="3" max="5" width="8.125" style="520" customWidth="1"/>
    <col min="6" max="6" width="8.125" style="522" customWidth="1"/>
    <col min="7" max="7" width="8.125" style="523" customWidth="1"/>
    <col min="8" max="11" width="8.125" style="520" customWidth="1"/>
    <col min="12" max="12" width="10.875" style="520" hidden="1" customWidth="1"/>
    <col min="13" max="16384" width="12.00390625" style="520" customWidth="1"/>
  </cols>
  <sheetData>
    <row r="1" spans="1:12" ht="13.5">
      <c r="A1" s="515"/>
      <c r="B1" s="516"/>
      <c r="C1" s="516"/>
      <c r="D1" s="516"/>
      <c r="E1" s="516"/>
      <c r="F1" s="517"/>
      <c r="G1" s="518"/>
      <c r="H1" s="516"/>
      <c r="I1" s="516"/>
      <c r="J1" s="516"/>
      <c r="K1" s="519"/>
      <c r="L1" s="519"/>
    </row>
    <row r="2" spans="2:12" ht="15">
      <c r="B2" s="391" t="s">
        <v>88</v>
      </c>
      <c r="C2" s="392"/>
      <c r="H2" s="524"/>
      <c r="I2" s="525"/>
      <c r="J2" s="524"/>
      <c r="K2" s="526"/>
      <c r="L2" s="526"/>
    </row>
    <row r="3" spans="2:12" ht="15">
      <c r="B3" s="391" t="s">
        <v>42</v>
      </c>
      <c r="C3" s="399"/>
      <c r="D3" s="524"/>
      <c r="E3" s="524"/>
      <c r="F3" s="527"/>
      <c r="H3" s="524"/>
      <c r="I3" s="525"/>
      <c r="J3" s="524"/>
      <c r="K3" s="526"/>
      <c r="L3" s="528"/>
    </row>
    <row r="4" spans="2:12" ht="17.25">
      <c r="B4" s="401"/>
      <c r="C4" s="402"/>
      <c r="D4" s="524"/>
      <c r="E4" s="524"/>
      <c r="F4" s="527"/>
      <c r="H4" s="524"/>
      <c r="I4" s="529"/>
      <c r="J4" s="524"/>
      <c r="K4" s="526"/>
      <c r="L4" s="528"/>
    </row>
    <row r="5" spans="2:12" ht="17.25">
      <c r="B5" s="406" t="s">
        <v>43</v>
      </c>
      <c r="C5" s="407"/>
      <c r="D5" s="524"/>
      <c r="E5" s="524"/>
      <c r="F5" s="527"/>
      <c r="H5" s="524"/>
      <c r="I5" s="525"/>
      <c r="J5" s="524"/>
      <c r="K5" s="526"/>
      <c r="L5" s="528"/>
    </row>
    <row r="6" spans="2:12" ht="17.25">
      <c r="B6" s="409"/>
      <c r="C6" s="407"/>
      <c r="D6" s="524"/>
      <c r="E6" s="524"/>
      <c r="F6" s="527"/>
      <c r="H6" s="524"/>
      <c r="I6" s="525"/>
      <c r="J6" s="524"/>
      <c r="K6" s="526"/>
      <c r="L6" s="528"/>
    </row>
    <row r="7" spans="2:12" ht="18">
      <c r="B7" s="410" t="s">
        <v>82</v>
      </c>
      <c r="C7" s="399"/>
      <c r="D7" s="524"/>
      <c r="E7" s="524"/>
      <c r="F7" s="527"/>
      <c r="G7" s="530"/>
      <c r="H7" s="524"/>
      <c r="I7" s="524"/>
      <c r="J7" s="524"/>
      <c r="K7" s="526"/>
      <c r="L7" s="528"/>
    </row>
    <row r="8" spans="2:12" ht="16.5" customHeight="1">
      <c r="B8" s="411"/>
      <c r="C8" s="412"/>
      <c r="D8" s="524"/>
      <c r="E8" s="524"/>
      <c r="F8" s="527"/>
      <c r="G8" s="530"/>
      <c r="H8" s="524"/>
      <c r="I8" s="524"/>
      <c r="J8" s="524"/>
      <c r="K8" s="526"/>
      <c r="L8" s="528"/>
    </row>
    <row r="9" spans="2:12" ht="15">
      <c r="B9" s="401"/>
      <c r="C9" s="412"/>
      <c r="D9" s="524"/>
      <c r="E9" s="524"/>
      <c r="F9" s="527"/>
      <c r="G9" s="530"/>
      <c r="I9" s="531"/>
      <c r="J9" s="413" t="s">
        <v>89</v>
      </c>
      <c r="K9" s="532"/>
      <c r="L9" s="528"/>
    </row>
    <row r="10" spans="2:12" ht="15.75" thickBot="1">
      <c r="B10" s="533"/>
      <c r="C10" s="534" t="s">
        <v>52</v>
      </c>
      <c r="D10" s="535"/>
      <c r="E10" s="535"/>
      <c r="F10" s="536"/>
      <c r="G10" s="535"/>
      <c r="H10" s="535"/>
      <c r="I10" s="535"/>
      <c r="J10" s="535"/>
      <c r="K10" s="537"/>
      <c r="L10" s="538"/>
    </row>
    <row r="11" spans="2:12" ht="19.5">
      <c r="B11" s="438" t="s">
        <v>0</v>
      </c>
      <c r="C11" s="539" t="s">
        <v>18</v>
      </c>
      <c r="D11" s="540" t="s">
        <v>83</v>
      </c>
      <c r="E11" s="539" t="s">
        <v>26</v>
      </c>
      <c r="F11" s="541" t="s">
        <v>13</v>
      </c>
      <c r="G11" s="542" t="s">
        <v>84</v>
      </c>
      <c r="H11" s="543" t="s">
        <v>85</v>
      </c>
      <c r="I11" s="539" t="s">
        <v>86</v>
      </c>
      <c r="J11" s="544" t="s">
        <v>87</v>
      </c>
      <c r="K11" s="545" t="s">
        <v>17</v>
      </c>
      <c r="L11" s="546" t="s">
        <v>71</v>
      </c>
    </row>
    <row r="12" spans="2:12" ht="15.75" thickBot="1">
      <c r="B12" s="547"/>
      <c r="C12" s="548"/>
      <c r="D12" s="549" t="s">
        <v>56</v>
      </c>
      <c r="E12" s="549" t="s">
        <v>56</v>
      </c>
      <c r="F12" s="549" t="s">
        <v>56</v>
      </c>
      <c r="G12" s="550" t="s">
        <v>57</v>
      </c>
      <c r="H12" s="549" t="s">
        <v>56</v>
      </c>
      <c r="I12" s="549" t="s">
        <v>56</v>
      </c>
      <c r="J12" s="549" t="s">
        <v>56</v>
      </c>
      <c r="K12" s="551" t="s">
        <v>56</v>
      </c>
      <c r="L12" s="552" t="s">
        <v>72</v>
      </c>
    </row>
    <row r="13" spans="2:12" ht="15">
      <c r="B13" s="553" t="s">
        <v>1</v>
      </c>
      <c r="C13" s="442">
        <f>'vRI- 2000'!C22</f>
        <v>8.4</v>
      </c>
      <c r="D13" s="482">
        <v>563.3</v>
      </c>
      <c r="E13" s="482">
        <v>1093</v>
      </c>
      <c r="F13" s="481">
        <f>'vRI- 2000'!D22</f>
        <v>1.0325</v>
      </c>
      <c r="G13" s="482">
        <f>'vRI- 2000'!E22</f>
        <v>362.5</v>
      </c>
      <c r="H13" s="554">
        <v>7</v>
      </c>
      <c r="I13" s="555">
        <v>30.49</v>
      </c>
      <c r="J13" s="556">
        <v>2</v>
      </c>
      <c r="K13" s="557">
        <f>'vRI- 2000'!F22</f>
        <v>1</v>
      </c>
      <c r="L13" s="558"/>
    </row>
    <row r="14" spans="2:12" ht="15">
      <c r="B14" s="553" t="s">
        <v>2</v>
      </c>
      <c r="C14" s="442">
        <f>'vRI- 2000'!G22</f>
        <v>7.7</v>
      </c>
      <c r="D14" s="482"/>
      <c r="E14" s="482"/>
      <c r="F14" s="481">
        <f>'vRI- 2000'!H22</f>
        <v>1.572</v>
      </c>
      <c r="G14" s="482">
        <f>'vRI- 2000'!I22</f>
        <v>312</v>
      </c>
      <c r="H14" s="559"/>
      <c r="I14" s="555"/>
      <c r="J14" s="556"/>
      <c r="K14" s="557">
        <f>'vRI- 2000'!J22</f>
        <v>6</v>
      </c>
      <c r="L14" s="560"/>
    </row>
    <row r="15" spans="2:12" ht="15">
      <c r="B15" s="561" t="s">
        <v>3</v>
      </c>
      <c r="C15" s="442">
        <f>'vRI- 2000'!K22</f>
        <v>8.3</v>
      </c>
      <c r="D15" s="482"/>
      <c r="E15" s="482"/>
      <c r="F15" s="481">
        <f>'vRI- 2000'!L22</f>
        <v>1.355</v>
      </c>
      <c r="G15" s="482">
        <f>'vRI- 2000'!M22</f>
        <v>225</v>
      </c>
      <c r="H15" s="559"/>
      <c r="I15" s="555"/>
      <c r="J15" s="556"/>
      <c r="K15" s="557">
        <f>'vRI- 2000'!N22</f>
        <v>1</v>
      </c>
      <c r="L15" s="560"/>
    </row>
    <row r="16" spans="2:12" ht="15">
      <c r="B16" s="562" t="s">
        <v>73</v>
      </c>
      <c r="C16" s="563">
        <f aca="true" t="shared" si="0" ref="C16:H16">AVERAGEA(C13:C15)</f>
        <v>8.133333333333335</v>
      </c>
      <c r="D16" s="564">
        <f t="shared" si="0"/>
        <v>563.3</v>
      </c>
      <c r="E16" s="564">
        <f t="shared" si="0"/>
        <v>1093</v>
      </c>
      <c r="F16" s="565">
        <f t="shared" si="0"/>
        <v>1.3198333333333332</v>
      </c>
      <c r="G16" s="564">
        <f t="shared" si="0"/>
        <v>299.8333333333333</v>
      </c>
      <c r="H16" s="566">
        <f t="shared" si="0"/>
        <v>7</v>
      </c>
      <c r="I16" s="567">
        <f>AVERAGEA(I13:I15)</f>
        <v>30.49</v>
      </c>
      <c r="J16" s="566">
        <f>AVERAGEA(J13:J15)</f>
        <v>2</v>
      </c>
      <c r="K16" s="568">
        <f>AVERAGEA(K13:K15)</f>
        <v>2.6666666666666665</v>
      </c>
      <c r="L16" s="569">
        <f>SUM(L13:L15)</f>
        <v>0</v>
      </c>
    </row>
    <row r="17" spans="2:12" ht="15">
      <c r="B17" s="553" t="s">
        <v>4</v>
      </c>
      <c r="C17" s="442">
        <f>'vRI- 2000'!O22</f>
        <v>8.2</v>
      </c>
      <c r="D17" s="482">
        <v>712.3</v>
      </c>
      <c r="E17" s="482">
        <v>1293</v>
      </c>
      <c r="F17" s="481">
        <f>'vRI- 2000'!P22</f>
        <v>1.3375</v>
      </c>
      <c r="G17" s="482">
        <f>'vRI- 2000'!Q22</f>
        <v>245</v>
      </c>
      <c r="H17" s="559">
        <v>5.5</v>
      </c>
      <c r="I17" s="555">
        <v>38.29</v>
      </c>
      <c r="J17" s="556">
        <v>6</v>
      </c>
      <c r="K17" s="557">
        <f>'vRI- 2000'!R22</f>
        <v>3</v>
      </c>
      <c r="L17" s="560"/>
    </row>
    <row r="18" spans="2:12" ht="15">
      <c r="B18" s="561" t="s">
        <v>5</v>
      </c>
      <c r="C18" s="442">
        <f>'vRI- 2000'!S22</f>
        <v>8.2</v>
      </c>
      <c r="D18" s="482"/>
      <c r="E18" s="482"/>
      <c r="F18" s="481">
        <f>'vRI- 2000'!T22</f>
        <v>1.1720000000000002</v>
      </c>
      <c r="G18" s="482">
        <f>'vRI- 2000'!U22</f>
        <v>306</v>
      </c>
      <c r="H18" s="559"/>
      <c r="I18" s="555"/>
      <c r="J18" s="556"/>
      <c r="K18" s="557">
        <f>'vRI- 2000'!V22</f>
        <v>4</v>
      </c>
      <c r="L18" s="560"/>
    </row>
    <row r="19" spans="2:12" ht="15">
      <c r="B19" s="561" t="s">
        <v>6</v>
      </c>
      <c r="C19" s="442">
        <f>'vRI- 2000'!W22</f>
        <v>8.3</v>
      </c>
      <c r="D19" s="482"/>
      <c r="E19" s="482"/>
      <c r="F19" s="481">
        <f>'vRI- 2000'!X22</f>
        <v>1.2125</v>
      </c>
      <c r="G19" s="482">
        <f>'vRI- 2000'!Y22</f>
        <v>275</v>
      </c>
      <c r="H19" s="559"/>
      <c r="I19" s="555"/>
      <c r="J19" s="556"/>
      <c r="K19" s="557">
        <f>'vRI- 2000'!Z22</f>
        <v>3</v>
      </c>
      <c r="L19" s="560"/>
    </row>
    <row r="20" spans="2:12" ht="15.75" thickBot="1">
      <c r="B20" s="570" t="s">
        <v>74</v>
      </c>
      <c r="C20" s="479">
        <f aca="true" t="shared" si="1" ref="C20:H20">AVERAGEA(C17:C19)</f>
        <v>8.233333333333333</v>
      </c>
      <c r="D20" s="479">
        <f>AVERAGEA(D17:D19)</f>
        <v>712.3</v>
      </c>
      <c r="E20" s="479">
        <f>AVERAGEA(E17:E19)</f>
        <v>1293</v>
      </c>
      <c r="F20" s="477">
        <f t="shared" si="1"/>
        <v>1.2406666666666666</v>
      </c>
      <c r="G20" s="478">
        <f t="shared" si="1"/>
        <v>275.3333333333333</v>
      </c>
      <c r="H20" s="571">
        <f t="shared" si="1"/>
        <v>5.5</v>
      </c>
      <c r="I20" s="572">
        <f>AVERAGEA(I17:I19)</f>
        <v>38.29</v>
      </c>
      <c r="J20" s="571">
        <f>AVERAGEA(J17:J19)</f>
        <v>6</v>
      </c>
      <c r="K20" s="573">
        <f>AVERAGEA(K17:K19)</f>
        <v>3.3333333333333335</v>
      </c>
      <c r="L20" s="574">
        <f>SUM(L17:L19)</f>
        <v>0</v>
      </c>
    </row>
    <row r="21" spans="2:12" ht="16.5" thickBot="1" thickTop="1">
      <c r="B21" s="575" t="s">
        <v>75</v>
      </c>
      <c r="C21" s="576">
        <f aca="true" t="shared" si="2" ref="C21:H21">AVERAGEA(C13:C15,C17:C19)</f>
        <v>8.183333333333332</v>
      </c>
      <c r="D21" s="576">
        <f>AVERAGEA(D13:D15,D17:D19)</f>
        <v>637.8</v>
      </c>
      <c r="E21" s="576">
        <f>AVERAGEA(E13:E15,E17:E19)</f>
        <v>1193</v>
      </c>
      <c r="F21" s="577">
        <f t="shared" si="2"/>
        <v>1.2802499999999999</v>
      </c>
      <c r="G21" s="578">
        <f t="shared" si="2"/>
        <v>287.5833333333333</v>
      </c>
      <c r="H21" s="579">
        <f t="shared" si="2"/>
        <v>6.25</v>
      </c>
      <c r="I21" s="580">
        <f>AVERAGEA(I13:I15,I17:I19)</f>
        <v>34.39</v>
      </c>
      <c r="J21" s="579">
        <f>AVERAGEA(J13:J15,J17:J19)</f>
        <v>4</v>
      </c>
      <c r="K21" s="581">
        <f>AVERAGEA(K13:K15,K17:K19)</f>
        <v>3</v>
      </c>
      <c r="L21" s="582">
        <f>SUM(L16,L20)</f>
        <v>0</v>
      </c>
    </row>
    <row r="22" spans="2:12" ht="15.75" thickTop="1">
      <c r="B22" s="561" t="s">
        <v>7</v>
      </c>
      <c r="C22" s="442">
        <f>'vRI- 2000'!C38</f>
        <v>7.7</v>
      </c>
      <c r="D22" s="482">
        <v>648.1</v>
      </c>
      <c r="E22" s="482">
        <v>1274</v>
      </c>
      <c r="F22" s="481">
        <f>'vRI- 2000'!D38</f>
        <v>1.1575000000000002</v>
      </c>
      <c r="G22" s="482">
        <f>'vRI- 2000'!E38</f>
        <v>185</v>
      </c>
      <c r="H22" s="559">
        <v>4.6</v>
      </c>
      <c r="I22" s="555">
        <v>29.78</v>
      </c>
      <c r="J22" s="556">
        <v>1</v>
      </c>
      <c r="K22" s="557">
        <f>'vRI- 2000'!F38</f>
        <v>1</v>
      </c>
      <c r="L22" s="560"/>
    </row>
    <row r="23" spans="2:12" ht="15">
      <c r="B23" s="553" t="s">
        <v>8</v>
      </c>
      <c r="C23" s="442">
        <f>'vRI- 2000'!G38</f>
        <v>8.2</v>
      </c>
      <c r="D23" s="482"/>
      <c r="E23" s="482"/>
      <c r="F23" s="481">
        <f>'vRI- 2000'!H38</f>
        <v>1.532</v>
      </c>
      <c r="G23" s="482">
        <f>'vRI- 2000'!I38</f>
        <v>254</v>
      </c>
      <c r="H23" s="559"/>
      <c r="I23" s="555"/>
      <c r="J23" s="556"/>
      <c r="K23" s="557">
        <f>'vRI- 2000'!J38</f>
        <v>1</v>
      </c>
      <c r="L23" s="560"/>
    </row>
    <row r="24" spans="2:12" ht="15">
      <c r="B24" s="561" t="s">
        <v>9</v>
      </c>
      <c r="C24" s="442">
        <f>'vRI- 2000'!K38</f>
        <v>7.5</v>
      </c>
      <c r="D24" s="482"/>
      <c r="E24" s="482"/>
      <c r="F24" s="481">
        <f>'vRI- 2000'!L38</f>
        <v>1.6125000000000003</v>
      </c>
      <c r="G24" s="482">
        <f>'vRI- 2000'!M38</f>
        <v>217.5</v>
      </c>
      <c r="H24" s="559"/>
      <c r="I24" s="555"/>
      <c r="J24" s="556"/>
      <c r="K24" s="557">
        <f>'vRI- 2000'!N38</f>
        <v>2</v>
      </c>
      <c r="L24" s="560"/>
    </row>
    <row r="25" spans="2:12" ht="15">
      <c r="B25" s="562" t="s">
        <v>76</v>
      </c>
      <c r="C25" s="563">
        <f aca="true" t="shared" si="3" ref="C25:H25">AVERAGEA(C22:C24)</f>
        <v>7.8</v>
      </c>
      <c r="D25" s="563">
        <f t="shared" si="3"/>
        <v>648.1</v>
      </c>
      <c r="E25" s="563">
        <f t="shared" si="3"/>
        <v>1274</v>
      </c>
      <c r="F25" s="565">
        <f t="shared" si="3"/>
        <v>1.4340000000000002</v>
      </c>
      <c r="G25" s="564">
        <f t="shared" si="3"/>
        <v>218.83333333333334</v>
      </c>
      <c r="H25" s="566">
        <f t="shared" si="3"/>
        <v>4.6</v>
      </c>
      <c r="I25" s="567">
        <f>AVERAGEA(I22:I24)</f>
        <v>29.78</v>
      </c>
      <c r="J25" s="566">
        <f>AVERAGEA(J22:J24)</f>
        <v>1</v>
      </c>
      <c r="K25" s="568">
        <f>AVERAGEA(K22:K24)</f>
        <v>1.3333333333333333</v>
      </c>
      <c r="L25" s="569">
        <f>SUM(L22:L24)</f>
        <v>0</v>
      </c>
    </row>
    <row r="26" spans="2:12" ht="15">
      <c r="B26" s="561" t="s">
        <v>10</v>
      </c>
      <c r="C26" s="442">
        <f>'vRI- 2000'!O38</f>
        <v>8.2</v>
      </c>
      <c r="D26" s="482">
        <v>598.3</v>
      </c>
      <c r="E26" s="482">
        <v>1156</v>
      </c>
      <c r="F26" s="481">
        <f>'vRI- 2000'!P38</f>
        <v>1.0475</v>
      </c>
      <c r="G26" s="482">
        <f>'vRI- 2000'!Q38</f>
        <v>260</v>
      </c>
      <c r="H26" s="559">
        <v>5.5</v>
      </c>
      <c r="I26" s="555">
        <v>30.49</v>
      </c>
      <c r="J26" s="556">
        <v>2</v>
      </c>
      <c r="K26" s="557">
        <f>'vRI- 2000'!R38</f>
        <v>1</v>
      </c>
      <c r="L26" s="560"/>
    </row>
    <row r="27" spans="2:12" ht="15">
      <c r="B27" s="553" t="s">
        <v>11</v>
      </c>
      <c r="C27" s="442">
        <f>'vRI- 2000'!S38</f>
        <v>8.3</v>
      </c>
      <c r="D27" s="482"/>
      <c r="E27" s="482"/>
      <c r="F27" s="481">
        <f>'vRI- 2000'!T38</f>
        <v>1.0160000000000002</v>
      </c>
      <c r="G27" s="482">
        <f>'vRI- 2000'!U38</f>
        <v>206</v>
      </c>
      <c r="H27" s="559"/>
      <c r="I27" s="555"/>
      <c r="J27" s="556"/>
      <c r="K27" s="557">
        <f>'vRI- 2000'!V38</f>
        <v>1</v>
      </c>
      <c r="L27" s="560"/>
    </row>
    <row r="28" spans="2:12" ht="15">
      <c r="B28" s="553" t="s">
        <v>12</v>
      </c>
      <c r="C28" s="442">
        <f>'vRI- 2000'!W38</f>
        <v>8.2</v>
      </c>
      <c r="D28" s="482"/>
      <c r="E28" s="482"/>
      <c r="F28" s="481">
        <f>'vRI- 2000'!X38</f>
        <v>1.3925</v>
      </c>
      <c r="G28" s="482">
        <f>'vRI- 2000'!Y38</f>
        <v>245</v>
      </c>
      <c r="H28" s="559"/>
      <c r="I28" s="555"/>
      <c r="J28" s="556"/>
      <c r="K28" s="557">
        <f>'vRI- 2000'!Z38</f>
        <v>1</v>
      </c>
      <c r="L28" s="560"/>
    </row>
    <row r="29" spans="2:12" ht="15.75" thickBot="1">
      <c r="B29" s="570" t="s">
        <v>77</v>
      </c>
      <c r="C29" s="479">
        <f aca="true" t="shared" si="4" ref="C29:H29">AVERAGEA(C26:C28)</f>
        <v>8.233333333333333</v>
      </c>
      <c r="D29" s="478">
        <f t="shared" si="4"/>
        <v>598.3</v>
      </c>
      <c r="E29" s="478">
        <f t="shared" si="4"/>
        <v>1156</v>
      </c>
      <c r="F29" s="477">
        <f t="shared" si="4"/>
        <v>1.1520000000000001</v>
      </c>
      <c r="G29" s="479">
        <f t="shared" si="4"/>
        <v>237</v>
      </c>
      <c r="H29" s="571">
        <f t="shared" si="4"/>
        <v>5.5</v>
      </c>
      <c r="I29" s="567">
        <f>AVERAGEA(I26:I28)</f>
        <v>30.49</v>
      </c>
      <c r="J29" s="566">
        <f>AVERAGEA(J26:J28)</f>
        <v>2</v>
      </c>
      <c r="K29" s="573">
        <f>AVERAGEA(K26:K28)</f>
        <v>1</v>
      </c>
      <c r="L29" s="574">
        <f>SUM(L26:L28)</f>
        <v>0</v>
      </c>
    </row>
    <row r="30" spans="2:14" ht="16.5" thickBot="1" thickTop="1">
      <c r="B30" s="583" t="s">
        <v>78</v>
      </c>
      <c r="C30" s="584">
        <f aca="true" t="shared" si="5" ref="C30:H30">AVERAGEA(C22:C24,C26:C28)</f>
        <v>8.016666666666666</v>
      </c>
      <c r="D30" s="585">
        <f t="shared" si="5"/>
        <v>623.2</v>
      </c>
      <c r="E30" s="585">
        <f t="shared" si="5"/>
        <v>1215</v>
      </c>
      <c r="F30" s="586">
        <f t="shared" si="5"/>
        <v>1.2930000000000001</v>
      </c>
      <c r="G30" s="584">
        <f t="shared" si="5"/>
        <v>227.91666666666666</v>
      </c>
      <c r="H30" s="587">
        <f t="shared" si="5"/>
        <v>5.05</v>
      </c>
      <c r="I30" s="580">
        <f>AVERAGEA(I22:I24,I26:I28)</f>
        <v>30.134999999999998</v>
      </c>
      <c r="J30" s="579">
        <f>AVERAGEA(J22:J24,J26:J28)</f>
        <v>1.5</v>
      </c>
      <c r="K30" s="588">
        <f>AVERAGEA(K22:K24,K26:K28)</f>
        <v>1.1666666666666667</v>
      </c>
      <c r="L30" s="560">
        <f>SUM(L25,L29)</f>
        <v>0</v>
      </c>
      <c r="N30" s="589"/>
    </row>
    <row r="31" spans="2:14" ht="16.5" thickBot="1" thickTop="1">
      <c r="B31" s="590" t="s">
        <v>58</v>
      </c>
      <c r="C31" s="591"/>
      <c r="D31" s="592"/>
      <c r="E31" s="592"/>
      <c r="F31" s="593">
        <v>0.01</v>
      </c>
      <c r="G31" s="592">
        <v>20</v>
      </c>
      <c r="H31" s="594"/>
      <c r="I31" s="594"/>
      <c r="J31" s="594"/>
      <c r="K31" s="595"/>
      <c r="L31" s="596"/>
      <c r="N31" s="589"/>
    </row>
    <row r="32" spans="1:12" s="524" customFormat="1" ht="15.75" thickTop="1">
      <c r="A32" s="521"/>
      <c r="B32" s="475" t="s">
        <v>40</v>
      </c>
      <c r="C32" s="597">
        <f aca="true" t="shared" si="6" ref="C32:H32">AVERAGEA(C13:C15,C17:C19,C22:C24,C26:C28)</f>
        <v>8.1</v>
      </c>
      <c r="D32" s="598">
        <f t="shared" si="6"/>
        <v>630.5</v>
      </c>
      <c r="E32" s="598">
        <f t="shared" si="6"/>
        <v>1204</v>
      </c>
      <c r="F32" s="599">
        <f t="shared" si="6"/>
        <v>1.2866250000000001</v>
      </c>
      <c r="G32" s="598">
        <f t="shared" si="6"/>
        <v>257.75</v>
      </c>
      <c r="H32" s="600">
        <f t="shared" si="6"/>
        <v>5.65</v>
      </c>
      <c r="I32" s="600">
        <f>AVERAGEA(I13:I15,I17:I19,I22:I24,I26:I28)</f>
        <v>32.2625</v>
      </c>
      <c r="J32" s="600">
        <f>AVERAGEA(J13:J15,J17:J19,J22:J24,J26:J28)</f>
        <v>2.75</v>
      </c>
      <c r="K32" s="601">
        <f>AVERAGEA(K13:K15,K17:K19,K22:K24,K26:K28)</f>
        <v>2.0833333333333335</v>
      </c>
      <c r="L32" s="602"/>
    </row>
    <row r="33" spans="2:12" ht="15">
      <c r="B33" s="438" t="s">
        <v>63</v>
      </c>
      <c r="C33" s="603">
        <f aca="true" t="shared" si="7" ref="C33:H33">MINA(C13:C15,C17:C19,C22:C24,C26:C28)</f>
        <v>7.5</v>
      </c>
      <c r="D33" s="604">
        <f t="shared" si="7"/>
        <v>563.3</v>
      </c>
      <c r="E33" s="604">
        <f t="shared" si="7"/>
        <v>1093</v>
      </c>
      <c r="F33" s="605">
        <f t="shared" si="7"/>
        <v>1.0160000000000002</v>
      </c>
      <c r="G33" s="604">
        <f t="shared" si="7"/>
        <v>185</v>
      </c>
      <c r="H33" s="606">
        <f t="shared" si="7"/>
        <v>4.6</v>
      </c>
      <c r="I33" s="606">
        <f>MINA(I13:I15,I17:I19,I22:I24,I26:I28)</f>
        <v>29.78</v>
      </c>
      <c r="J33" s="606">
        <f>MINA(J13:J15,J17:J19,J22:J24,J26:J28)</f>
        <v>1</v>
      </c>
      <c r="K33" s="607">
        <f>MINA(K13:K15,K17:K19,K22:K24,K26:K28)</f>
        <v>1</v>
      </c>
      <c r="L33" s="608"/>
    </row>
    <row r="34" spans="1:12" ht="15.75" thickBot="1">
      <c r="A34" s="609"/>
      <c r="B34" s="508" t="s">
        <v>64</v>
      </c>
      <c r="C34" s="610">
        <f aca="true" t="shared" si="8" ref="C34:H34">MAXA(C13:C15,C17:C19,C22:C24,C26:C28)</f>
        <v>8.4</v>
      </c>
      <c r="D34" s="611">
        <f t="shared" si="8"/>
        <v>712.3</v>
      </c>
      <c r="E34" s="611">
        <f t="shared" si="8"/>
        <v>1293</v>
      </c>
      <c r="F34" s="612">
        <f t="shared" si="8"/>
        <v>1.6125000000000003</v>
      </c>
      <c r="G34" s="611">
        <f t="shared" si="8"/>
        <v>362.5</v>
      </c>
      <c r="H34" s="613">
        <f t="shared" si="8"/>
        <v>7</v>
      </c>
      <c r="I34" s="613">
        <f>MAXA(I13:I15,I17:I19,I22:I24,I26:I28)</f>
        <v>38.29</v>
      </c>
      <c r="J34" s="613">
        <f>MAXA(J13:J15,J17:J19,J22:J24,J26:J28)</f>
        <v>6</v>
      </c>
      <c r="K34" s="614">
        <f>MAXA(K13:K15,K17:K19,K22:K24,K26:K28)</f>
        <v>6</v>
      </c>
      <c r="L34" s="615"/>
    </row>
    <row r="35" spans="1:12" ht="15.75" hidden="1" thickBot="1">
      <c r="A35" s="616"/>
      <c r="B35" s="617" t="s">
        <v>79</v>
      </c>
      <c r="C35" s="618"/>
      <c r="D35" s="619"/>
      <c r="E35" s="619"/>
      <c r="F35" s="620"/>
      <c r="G35" s="619"/>
      <c r="H35" s="618"/>
      <c r="I35" s="618"/>
      <c r="J35" s="618"/>
      <c r="K35" s="621"/>
      <c r="L35" s="622">
        <f>L21+L30</f>
        <v>0</v>
      </c>
    </row>
    <row r="36" spans="1:12" ht="15.75" thickBot="1">
      <c r="A36" s="520"/>
      <c r="F36" s="520" t="s">
        <v>90</v>
      </c>
      <c r="G36" s="520"/>
      <c r="L36" s="623"/>
    </row>
    <row r="37" spans="1:12" ht="15">
      <c r="A37" s="524"/>
      <c r="B37" s="624"/>
      <c r="C37" s="625"/>
      <c r="D37" s="626"/>
      <c r="E37" s="626"/>
      <c r="F37" s="627"/>
      <c r="G37" s="626"/>
      <c r="H37" s="628"/>
      <c r="I37" s="628"/>
      <c r="J37" s="628"/>
      <c r="K37" s="412"/>
      <c r="L37" s="629"/>
    </row>
    <row r="38" spans="1:12" ht="15">
      <c r="A38" s="524"/>
      <c r="B38" s="624"/>
      <c r="C38" s="625"/>
      <c r="D38" s="626"/>
      <c r="E38" s="626"/>
      <c r="F38" s="627"/>
      <c r="G38" s="626"/>
      <c r="H38" s="628"/>
      <c r="I38" s="628"/>
      <c r="J38" s="628"/>
      <c r="K38" s="412"/>
      <c r="L38" s="629"/>
    </row>
    <row r="39" spans="1:12" ht="15">
      <c r="A39" s="524"/>
      <c r="B39" s="411"/>
      <c r="D39" s="630"/>
      <c r="E39" s="630"/>
      <c r="F39" s="631"/>
      <c r="G39" s="632"/>
      <c r="K39" s="633"/>
      <c r="L39" s="630"/>
    </row>
    <row r="40" spans="1:12" ht="13.5">
      <c r="A40" s="524"/>
      <c r="B40" s="524"/>
      <c r="D40" s="630"/>
      <c r="E40" s="630"/>
      <c r="F40" s="631"/>
      <c r="G40" s="632"/>
      <c r="K40" s="633"/>
      <c r="L40" s="630"/>
    </row>
    <row r="41" spans="1:12" ht="13.5">
      <c r="A41" s="524"/>
      <c r="B41" s="524"/>
      <c r="D41" s="630"/>
      <c r="E41" s="630"/>
      <c r="F41" s="631"/>
      <c r="G41" s="632"/>
      <c r="K41" s="633"/>
      <c r="L41" s="630"/>
    </row>
    <row r="42" spans="1:2" ht="13.5">
      <c r="A42" s="524"/>
      <c r="B42" s="524"/>
    </row>
    <row r="43" spans="1:2" ht="13.5">
      <c r="A43" s="524"/>
      <c r="B43" s="524"/>
    </row>
    <row r="44" spans="1:2" ht="13.5">
      <c r="A44" s="524"/>
      <c r="B44" s="524"/>
    </row>
    <row r="45" spans="1:2" ht="13.5">
      <c r="A45" s="524"/>
      <c r="B45" s="524"/>
    </row>
    <row r="46" spans="1:2" ht="13.5">
      <c r="A46" s="524"/>
      <c r="B46" s="524"/>
    </row>
    <row r="47" spans="1:2" ht="13.5">
      <c r="A47" s="524"/>
      <c r="B47" s="524"/>
    </row>
    <row r="48" spans="1:2" ht="13.5">
      <c r="A48" s="524"/>
      <c r="B48" s="524"/>
    </row>
    <row r="49" spans="1:2" ht="13.5">
      <c r="A49" s="524"/>
      <c r="B49" s="524"/>
    </row>
    <row r="50" spans="1:2" ht="13.5">
      <c r="A50" s="524"/>
      <c r="B50" s="524"/>
    </row>
    <row r="51" spans="1:2" ht="13.5">
      <c r="A51" s="524"/>
      <c r="B51" s="524"/>
    </row>
    <row r="52" spans="1:2" ht="13.5">
      <c r="A52" s="524"/>
      <c r="B52" s="524"/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  <headerFooter alignWithMargins="0">
    <oddFooter>&amp;C&amp;"Times New Roman CE,obyčejné\&amp;14 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AA40"/>
  <sheetViews>
    <sheetView workbookViewId="0" topLeftCell="E12">
      <selection activeCell="F16" sqref="F16:P33"/>
    </sheetView>
  </sheetViews>
  <sheetFormatPr defaultColWidth="12.00390625" defaultRowHeight="12.75"/>
  <cols>
    <col min="1" max="1" width="3.25390625" style="660" customWidth="1"/>
    <col min="2" max="2" width="19.00390625" style="641" customWidth="1"/>
    <col min="3" max="3" width="8.125" style="647" customWidth="1"/>
    <col min="4" max="4" width="8.125" style="641" customWidth="1"/>
    <col min="5" max="5" width="8.125" style="645" customWidth="1"/>
    <col min="6" max="6" width="8.125" style="641" customWidth="1"/>
    <col min="7" max="7" width="8.125" style="645" customWidth="1"/>
    <col min="8" max="8" width="8.125" style="646" customWidth="1"/>
    <col min="9" max="9" width="8.125" style="645" customWidth="1"/>
    <col min="10" max="10" width="8.125" style="646" customWidth="1"/>
    <col min="11" max="11" width="8.125" style="647" customWidth="1"/>
    <col min="12" max="12" width="8.125" style="646" customWidth="1"/>
    <col min="13" max="13" width="8.125" style="647" customWidth="1"/>
    <col min="14" max="14" width="8.125" style="646" customWidth="1"/>
    <col min="15" max="16384" width="7.125" style="641" customWidth="1"/>
  </cols>
  <sheetData>
    <row r="1" spans="1:14" ht="15">
      <c r="A1" s="634"/>
      <c r="B1" s="635"/>
      <c r="C1" s="636"/>
      <c r="D1" s="637"/>
      <c r="E1" s="638"/>
      <c r="F1" s="637"/>
      <c r="G1" s="638"/>
      <c r="H1" s="639"/>
      <c r="I1" s="638"/>
      <c r="J1" s="639"/>
      <c r="K1" s="636"/>
      <c r="L1" s="639"/>
      <c r="M1" s="636"/>
      <c r="N1" s="640"/>
    </row>
    <row r="2" spans="1:14" ht="15">
      <c r="A2" s="642"/>
      <c r="B2" s="643" t="s">
        <v>88</v>
      </c>
      <c r="C2" s="644"/>
      <c r="N2" s="648"/>
    </row>
    <row r="3" spans="1:14" ht="15">
      <c r="A3" s="642"/>
      <c r="B3" s="643" t="s">
        <v>42</v>
      </c>
      <c r="C3" s="649"/>
      <c r="N3" s="648"/>
    </row>
    <row r="4" spans="1:14" ht="15.75" customHeight="1">
      <c r="A4" s="642"/>
      <c r="B4" s="650"/>
      <c r="C4" s="651"/>
      <c r="D4" s="652"/>
      <c r="E4" s="653"/>
      <c r="F4" s="652"/>
      <c r="G4" s="653"/>
      <c r="H4" s="654"/>
      <c r="J4" s="654"/>
      <c r="L4" s="654"/>
      <c r="N4" s="655"/>
    </row>
    <row r="5" spans="1:14" ht="17.25">
      <c r="A5" s="642"/>
      <c r="B5" s="656" t="s">
        <v>43</v>
      </c>
      <c r="C5" s="657"/>
      <c r="N5" s="648"/>
    </row>
    <row r="6" spans="1:14" ht="17.25">
      <c r="A6" s="642"/>
      <c r="B6" s="658"/>
      <c r="C6" s="657"/>
      <c r="N6" s="648"/>
    </row>
    <row r="7" spans="1:14" ht="18">
      <c r="A7" s="642"/>
      <c r="B7" s="659" t="s">
        <v>80</v>
      </c>
      <c r="C7" s="649"/>
      <c r="N7" s="648"/>
    </row>
    <row r="8" spans="1:14" ht="15">
      <c r="A8" s="642"/>
      <c r="B8" s="660"/>
      <c r="C8" s="661"/>
      <c r="N8" s="648"/>
    </row>
    <row r="9" spans="1:14" ht="15">
      <c r="A9" s="642"/>
      <c r="B9" s="650" t="s">
        <v>44</v>
      </c>
      <c r="C9" s="661"/>
      <c r="L9" s="662"/>
      <c r="M9" s="662" t="s">
        <v>91</v>
      </c>
      <c r="N9" s="648"/>
    </row>
    <row r="10" spans="1:27" s="673" customFormat="1" ht="15">
      <c r="A10" s="642"/>
      <c r="B10" s="663" t="s">
        <v>0</v>
      </c>
      <c r="C10" s="664" t="s">
        <v>46</v>
      </c>
      <c r="D10" s="665"/>
      <c r="E10" s="666" t="s">
        <v>47</v>
      </c>
      <c r="F10" s="667"/>
      <c r="G10" s="668" t="s">
        <v>48</v>
      </c>
      <c r="H10" s="669"/>
      <c r="I10" s="670" t="s">
        <v>49</v>
      </c>
      <c r="J10" s="669"/>
      <c r="K10" s="671" t="s">
        <v>50</v>
      </c>
      <c r="L10" s="669"/>
      <c r="M10" s="671" t="s">
        <v>51</v>
      </c>
      <c r="N10" s="672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</row>
    <row r="11" spans="1:27" s="673" customFormat="1" ht="18">
      <c r="A11" s="642"/>
      <c r="B11" s="674" t="s">
        <v>52</v>
      </c>
      <c r="C11" s="675" t="s">
        <v>13</v>
      </c>
      <c r="D11" s="676" t="s">
        <v>81</v>
      </c>
      <c r="E11" s="675" t="s">
        <v>13</v>
      </c>
      <c r="F11" s="676" t="s">
        <v>81</v>
      </c>
      <c r="G11" s="675" t="s">
        <v>13</v>
      </c>
      <c r="H11" s="676" t="s">
        <v>81</v>
      </c>
      <c r="I11" s="675" t="s">
        <v>13</v>
      </c>
      <c r="J11" s="676" t="s">
        <v>81</v>
      </c>
      <c r="K11" s="675" t="s">
        <v>13</v>
      </c>
      <c r="L11" s="676" t="s">
        <v>81</v>
      </c>
      <c r="M11" s="675" t="s">
        <v>13</v>
      </c>
      <c r="N11" s="677" t="s">
        <v>81</v>
      </c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</row>
    <row r="12" spans="1:27" s="682" customFormat="1" ht="15" customHeight="1">
      <c r="A12" s="642"/>
      <c r="B12" s="678" t="s">
        <v>55</v>
      </c>
      <c r="C12" s="679" t="s">
        <v>56</v>
      </c>
      <c r="D12" s="680" t="s">
        <v>57</v>
      </c>
      <c r="E12" s="679" t="s">
        <v>56</v>
      </c>
      <c r="F12" s="680" t="s">
        <v>57</v>
      </c>
      <c r="G12" s="679" t="s">
        <v>56</v>
      </c>
      <c r="H12" s="680" t="s">
        <v>57</v>
      </c>
      <c r="I12" s="679" t="s">
        <v>56</v>
      </c>
      <c r="J12" s="680" t="s">
        <v>57</v>
      </c>
      <c r="K12" s="679" t="s">
        <v>56</v>
      </c>
      <c r="L12" s="680" t="s">
        <v>57</v>
      </c>
      <c r="M12" s="679" t="s">
        <v>56</v>
      </c>
      <c r="N12" s="681" t="s">
        <v>57</v>
      </c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</row>
    <row r="13" spans="1:27" s="673" customFormat="1" ht="15">
      <c r="A13" s="642"/>
      <c r="B13" s="683"/>
      <c r="C13" s="684">
        <v>1.06</v>
      </c>
      <c r="D13" s="685">
        <v>200</v>
      </c>
      <c r="E13" s="684">
        <v>1.22</v>
      </c>
      <c r="F13" s="685">
        <v>500</v>
      </c>
      <c r="G13" s="684">
        <v>1.03</v>
      </c>
      <c r="H13" s="685">
        <v>220</v>
      </c>
      <c r="I13" s="684">
        <v>1.03</v>
      </c>
      <c r="J13" s="685">
        <v>200</v>
      </c>
      <c r="K13" s="684">
        <v>1.08</v>
      </c>
      <c r="L13" s="685">
        <v>130</v>
      </c>
      <c r="M13" s="684">
        <v>1.154</v>
      </c>
      <c r="N13" s="686">
        <v>480</v>
      </c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</row>
    <row r="14" spans="1:27" s="673" customFormat="1" ht="15">
      <c r="A14" s="642"/>
      <c r="B14" s="683"/>
      <c r="C14" s="684">
        <v>1.15</v>
      </c>
      <c r="D14" s="685">
        <v>170</v>
      </c>
      <c r="E14" s="684">
        <v>1</v>
      </c>
      <c r="F14" s="685">
        <v>330</v>
      </c>
      <c r="G14" s="684">
        <v>1.12</v>
      </c>
      <c r="H14" s="685">
        <v>250</v>
      </c>
      <c r="I14" s="684">
        <v>1.12</v>
      </c>
      <c r="J14" s="685">
        <v>310</v>
      </c>
      <c r="K14" s="684">
        <v>1.03</v>
      </c>
      <c r="L14" s="685">
        <v>250</v>
      </c>
      <c r="M14" s="684">
        <v>0.996</v>
      </c>
      <c r="N14" s="686">
        <v>260</v>
      </c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</row>
    <row r="15" spans="1:27" s="673" customFormat="1" ht="15">
      <c r="A15" s="642"/>
      <c r="B15" s="683"/>
      <c r="C15" s="684">
        <v>1.04</v>
      </c>
      <c r="D15" s="685">
        <v>250</v>
      </c>
      <c r="E15" s="684">
        <v>0.95</v>
      </c>
      <c r="F15" s="685">
        <v>200</v>
      </c>
      <c r="G15" s="684">
        <v>0.97</v>
      </c>
      <c r="H15" s="685">
        <v>300</v>
      </c>
      <c r="I15" s="684">
        <v>1.03</v>
      </c>
      <c r="J15" s="685">
        <v>170</v>
      </c>
      <c r="K15" s="684">
        <v>0.99</v>
      </c>
      <c r="L15" s="685">
        <v>180</v>
      </c>
      <c r="M15" s="684">
        <v>1.006</v>
      </c>
      <c r="N15" s="686">
        <v>260</v>
      </c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</row>
    <row r="16" spans="1:27" s="673" customFormat="1" ht="15">
      <c r="A16" s="642"/>
      <c r="B16" s="683"/>
      <c r="C16" s="684">
        <v>0.99</v>
      </c>
      <c r="D16" s="685">
        <v>280</v>
      </c>
      <c r="E16" s="684">
        <v>1.04</v>
      </c>
      <c r="F16" s="685">
        <v>300</v>
      </c>
      <c r="G16" s="684">
        <v>2.36</v>
      </c>
      <c r="H16" s="685">
        <v>460</v>
      </c>
      <c r="I16" s="684">
        <v>0.96</v>
      </c>
      <c r="J16" s="685">
        <v>280</v>
      </c>
      <c r="K16" s="684">
        <v>1.09</v>
      </c>
      <c r="L16" s="685">
        <v>330</v>
      </c>
      <c r="M16" s="684">
        <v>0.996</v>
      </c>
      <c r="N16" s="686">
        <v>250</v>
      </c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</row>
    <row r="17" spans="1:27" s="673" customFormat="1" ht="15.75" thickBot="1">
      <c r="A17" s="642"/>
      <c r="B17" s="683"/>
      <c r="C17" s="684">
        <v>1.52</v>
      </c>
      <c r="D17" s="685">
        <v>520</v>
      </c>
      <c r="E17" s="684"/>
      <c r="F17" s="685"/>
      <c r="G17" s="684"/>
      <c r="H17" s="685"/>
      <c r="I17" s="684"/>
      <c r="J17" s="685"/>
      <c r="K17" s="684">
        <v>0.91</v>
      </c>
      <c r="L17" s="685">
        <v>200</v>
      </c>
      <c r="M17" s="684"/>
      <c r="N17" s="686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</row>
    <row r="18" spans="1:27" s="673" customFormat="1" ht="16.5" thickBot="1" thickTop="1">
      <c r="A18" s="642"/>
      <c r="B18" s="687" t="s">
        <v>58</v>
      </c>
      <c r="C18" s="688">
        <v>0.01</v>
      </c>
      <c r="D18" s="689">
        <v>20</v>
      </c>
      <c r="E18" s="688">
        <v>0.01</v>
      </c>
      <c r="F18" s="689">
        <v>20</v>
      </c>
      <c r="G18" s="688">
        <v>0.01</v>
      </c>
      <c r="H18" s="689">
        <v>20</v>
      </c>
      <c r="I18" s="688">
        <v>0.01</v>
      </c>
      <c r="J18" s="689">
        <v>20</v>
      </c>
      <c r="K18" s="688">
        <v>0.01</v>
      </c>
      <c r="L18" s="689">
        <v>20</v>
      </c>
      <c r="M18" s="688">
        <v>0.01</v>
      </c>
      <c r="N18" s="690">
        <v>20</v>
      </c>
      <c r="O18" s="641"/>
      <c r="P18" s="641"/>
      <c r="Q18" s="641"/>
      <c r="R18" s="641"/>
      <c r="S18" s="641"/>
      <c r="T18" s="641"/>
      <c r="U18" s="641"/>
      <c r="V18" s="641"/>
      <c r="W18" s="641"/>
      <c r="X18" s="641"/>
      <c r="Y18" s="641"/>
      <c r="Z18" s="641"/>
      <c r="AA18" s="641"/>
    </row>
    <row r="19" spans="1:27" s="673" customFormat="1" ht="16.5" hidden="1" thickBot="1" thickTop="1">
      <c r="A19" s="642"/>
      <c r="B19" s="691" t="s">
        <v>59</v>
      </c>
      <c r="C19" s="692"/>
      <c r="D19" s="693">
        <v>110</v>
      </c>
      <c r="E19" s="692"/>
      <c r="F19" s="693">
        <v>110</v>
      </c>
      <c r="G19" s="692"/>
      <c r="H19" s="693">
        <v>110</v>
      </c>
      <c r="I19" s="692"/>
      <c r="J19" s="693">
        <v>110</v>
      </c>
      <c r="K19" s="692"/>
      <c r="L19" s="693">
        <v>110</v>
      </c>
      <c r="M19" s="692"/>
      <c r="N19" s="694">
        <v>110</v>
      </c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</row>
    <row r="20" spans="1:27" s="673" customFormat="1" ht="16.5" hidden="1" thickBot="1" thickTop="1">
      <c r="A20" s="642"/>
      <c r="B20" s="695" t="s">
        <v>60</v>
      </c>
      <c r="C20" s="692"/>
      <c r="D20" s="693">
        <v>370</v>
      </c>
      <c r="E20" s="692"/>
      <c r="F20" s="693">
        <v>370</v>
      </c>
      <c r="G20" s="692"/>
      <c r="H20" s="693">
        <v>370</v>
      </c>
      <c r="I20" s="692"/>
      <c r="J20" s="693">
        <v>370</v>
      </c>
      <c r="K20" s="692"/>
      <c r="L20" s="693">
        <v>370</v>
      </c>
      <c r="M20" s="692"/>
      <c r="N20" s="694">
        <v>370</v>
      </c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</row>
    <row r="21" spans="1:27" s="673" customFormat="1" ht="16.5" hidden="1" thickBot="1" thickTop="1">
      <c r="A21" s="642"/>
      <c r="B21" s="696" t="s">
        <v>61</v>
      </c>
      <c r="C21" s="697"/>
      <c r="D21" s="698">
        <v>370</v>
      </c>
      <c r="E21" s="697"/>
      <c r="F21" s="698">
        <v>370</v>
      </c>
      <c r="G21" s="697"/>
      <c r="H21" s="698">
        <v>370</v>
      </c>
      <c r="I21" s="697"/>
      <c r="J21" s="698">
        <v>370</v>
      </c>
      <c r="K21" s="697"/>
      <c r="L21" s="698">
        <v>370</v>
      </c>
      <c r="M21" s="697"/>
      <c r="N21" s="699">
        <v>370</v>
      </c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</row>
    <row r="22" spans="1:27" s="673" customFormat="1" ht="15.75" thickTop="1">
      <c r="A22" s="642"/>
      <c r="B22" s="700" t="s">
        <v>40</v>
      </c>
      <c r="C22" s="701">
        <f aca="true" t="shared" si="0" ref="C22:N22">AVERAGEA(C13:C17)</f>
        <v>1.152</v>
      </c>
      <c r="D22" s="702">
        <f t="shared" si="0"/>
        <v>284</v>
      </c>
      <c r="E22" s="701">
        <f t="shared" si="0"/>
        <v>1.0525</v>
      </c>
      <c r="F22" s="702">
        <f t="shared" si="0"/>
        <v>332.5</v>
      </c>
      <c r="G22" s="701">
        <f t="shared" si="0"/>
        <v>1.37</v>
      </c>
      <c r="H22" s="702">
        <f t="shared" si="0"/>
        <v>307.5</v>
      </c>
      <c r="I22" s="701">
        <f t="shared" si="0"/>
        <v>1.0350000000000001</v>
      </c>
      <c r="J22" s="702">
        <f t="shared" si="0"/>
        <v>240</v>
      </c>
      <c r="K22" s="701">
        <f t="shared" si="0"/>
        <v>1.02</v>
      </c>
      <c r="L22" s="702">
        <f t="shared" si="0"/>
        <v>218</v>
      </c>
      <c r="M22" s="701">
        <f t="shared" si="0"/>
        <v>1.0379999999999998</v>
      </c>
      <c r="N22" s="703">
        <f t="shared" si="0"/>
        <v>312.5</v>
      </c>
      <c r="O22" s="641"/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641"/>
    </row>
    <row r="23" spans="1:27" s="673" customFormat="1" ht="15">
      <c r="A23" s="642"/>
      <c r="B23" s="683" t="s">
        <v>63</v>
      </c>
      <c r="C23" s="704">
        <f aca="true" t="shared" si="1" ref="C23:N23">MINA(C13:C17)</f>
        <v>0.99</v>
      </c>
      <c r="D23" s="705">
        <f t="shared" si="1"/>
        <v>170</v>
      </c>
      <c r="E23" s="704">
        <f t="shared" si="1"/>
        <v>0.95</v>
      </c>
      <c r="F23" s="705">
        <f t="shared" si="1"/>
        <v>200</v>
      </c>
      <c r="G23" s="704">
        <f t="shared" si="1"/>
        <v>0.97</v>
      </c>
      <c r="H23" s="705">
        <f t="shared" si="1"/>
        <v>220</v>
      </c>
      <c r="I23" s="704">
        <f t="shared" si="1"/>
        <v>0.96</v>
      </c>
      <c r="J23" s="705">
        <f t="shared" si="1"/>
        <v>170</v>
      </c>
      <c r="K23" s="704">
        <f t="shared" si="1"/>
        <v>0.91</v>
      </c>
      <c r="L23" s="705">
        <f t="shared" si="1"/>
        <v>130</v>
      </c>
      <c r="M23" s="704">
        <f t="shared" si="1"/>
        <v>0.996</v>
      </c>
      <c r="N23" s="706">
        <f t="shared" si="1"/>
        <v>250</v>
      </c>
      <c r="O23" s="641"/>
      <c r="P23" s="641"/>
      <c r="Q23" s="641"/>
      <c r="R23" s="641"/>
      <c r="S23" s="641"/>
      <c r="T23" s="641"/>
      <c r="U23" s="641"/>
      <c r="V23" s="641"/>
      <c r="W23" s="641"/>
      <c r="X23" s="641"/>
      <c r="Y23" s="641"/>
      <c r="Z23" s="641"/>
      <c r="AA23" s="641"/>
    </row>
    <row r="24" spans="1:27" s="673" customFormat="1" ht="15">
      <c r="A24" s="642"/>
      <c r="B24" s="678" t="s">
        <v>64</v>
      </c>
      <c r="C24" s="707">
        <f aca="true" t="shared" si="2" ref="C24:N24">MAXA(C13:C17)</f>
        <v>1.52</v>
      </c>
      <c r="D24" s="708">
        <f t="shared" si="2"/>
        <v>520</v>
      </c>
      <c r="E24" s="707">
        <f t="shared" si="2"/>
        <v>1.22</v>
      </c>
      <c r="F24" s="708">
        <f t="shared" si="2"/>
        <v>500</v>
      </c>
      <c r="G24" s="707">
        <f t="shared" si="2"/>
        <v>2.36</v>
      </c>
      <c r="H24" s="708">
        <f t="shared" si="2"/>
        <v>460</v>
      </c>
      <c r="I24" s="707">
        <f t="shared" si="2"/>
        <v>1.12</v>
      </c>
      <c r="J24" s="708">
        <f t="shared" si="2"/>
        <v>310</v>
      </c>
      <c r="K24" s="707">
        <f t="shared" si="2"/>
        <v>1.09</v>
      </c>
      <c r="L24" s="708">
        <f t="shared" si="2"/>
        <v>330</v>
      </c>
      <c r="M24" s="707">
        <f t="shared" si="2"/>
        <v>1.154</v>
      </c>
      <c r="N24" s="709">
        <f t="shared" si="2"/>
        <v>480</v>
      </c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</row>
    <row r="25" spans="1:27" s="673" customFormat="1" ht="15" customHeight="1">
      <c r="A25" s="642"/>
      <c r="B25" s="710"/>
      <c r="C25" s="647"/>
      <c r="D25" s="641"/>
      <c r="E25" s="645"/>
      <c r="F25" s="641"/>
      <c r="G25" s="645"/>
      <c r="H25" s="646"/>
      <c r="I25" s="645"/>
      <c r="J25" s="646"/>
      <c r="K25" s="647"/>
      <c r="L25" s="646"/>
      <c r="M25" s="647"/>
      <c r="N25" s="648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</row>
    <row r="26" spans="1:27" s="673" customFormat="1" ht="15">
      <c r="A26" s="642"/>
      <c r="B26" s="663" t="s">
        <v>0</v>
      </c>
      <c r="C26" s="668" t="s">
        <v>65</v>
      </c>
      <c r="D26" s="711"/>
      <c r="E26" s="666" t="s">
        <v>66</v>
      </c>
      <c r="F26" s="667"/>
      <c r="G26" s="668" t="s">
        <v>67</v>
      </c>
      <c r="H26" s="712"/>
      <c r="I26" s="671" t="s">
        <v>68</v>
      </c>
      <c r="J26" s="712"/>
      <c r="K26" s="670" t="s">
        <v>69</v>
      </c>
      <c r="L26" s="712"/>
      <c r="M26" s="670" t="s">
        <v>70</v>
      </c>
      <c r="N26" s="713"/>
      <c r="O26" s="641"/>
      <c r="P26" s="641"/>
      <c r="Q26" s="641"/>
      <c r="R26" s="641"/>
      <c r="S26" s="641"/>
      <c r="T26" s="641"/>
      <c r="U26" s="641"/>
      <c r="V26" s="641"/>
      <c r="W26" s="641"/>
      <c r="X26" s="641"/>
      <c r="Y26" s="641"/>
      <c r="Z26" s="641"/>
      <c r="AA26" s="641"/>
    </row>
    <row r="27" spans="1:27" s="673" customFormat="1" ht="18">
      <c r="A27" s="642"/>
      <c r="B27" s="674" t="s">
        <v>52</v>
      </c>
      <c r="C27" s="675" t="s">
        <v>13</v>
      </c>
      <c r="D27" s="676" t="s">
        <v>81</v>
      </c>
      <c r="E27" s="675" t="s">
        <v>13</v>
      </c>
      <c r="F27" s="676" t="s">
        <v>81</v>
      </c>
      <c r="G27" s="675" t="s">
        <v>13</v>
      </c>
      <c r="H27" s="676" t="s">
        <v>81</v>
      </c>
      <c r="I27" s="675" t="s">
        <v>13</v>
      </c>
      <c r="J27" s="676" t="s">
        <v>81</v>
      </c>
      <c r="K27" s="675" t="s">
        <v>13</v>
      </c>
      <c r="L27" s="676" t="s">
        <v>81</v>
      </c>
      <c r="M27" s="675" t="s">
        <v>13</v>
      </c>
      <c r="N27" s="677" t="s">
        <v>81</v>
      </c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</row>
    <row r="28" spans="1:27" s="682" customFormat="1" ht="15" customHeight="1">
      <c r="A28" s="642"/>
      <c r="B28" s="678" t="s">
        <v>55</v>
      </c>
      <c r="C28" s="679" t="s">
        <v>56</v>
      </c>
      <c r="D28" s="680" t="s">
        <v>57</v>
      </c>
      <c r="E28" s="679" t="s">
        <v>56</v>
      </c>
      <c r="F28" s="680" t="s">
        <v>57</v>
      </c>
      <c r="G28" s="679" t="s">
        <v>56</v>
      </c>
      <c r="H28" s="680" t="s">
        <v>57</v>
      </c>
      <c r="I28" s="679" t="s">
        <v>56</v>
      </c>
      <c r="J28" s="680" t="s">
        <v>57</v>
      </c>
      <c r="K28" s="679" t="s">
        <v>56</v>
      </c>
      <c r="L28" s="680" t="s">
        <v>57</v>
      </c>
      <c r="M28" s="679" t="s">
        <v>56</v>
      </c>
      <c r="N28" s="714" t="s">
        <v>57</v>
      </c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</row>
    <row r="29" spans="1:27" s="673" customFormat="1" ht="15">
      <c r="A29" s="642"/>
      <c r="B29" s="683"/>
      <c r="C29" s="684">
        <v>1.115</v>
      </c>
      <c r="D29" s="685">
        <v>300</v>
      </c>
      <c r="E29" s="684">
        <v>1.034</v>
      </c>
      <c r="F29" s="685">
        <v>300</v>
      </c>
      <c r="G29" s="684">
        <v>1.1</v>
      </c>
      <c r="H29" s="685">
        <v>230</v>
      </c>
      <c r="I29" s="684">
        <v>1.047</v>
      </c>
      <c r="J29" s="685">
        <v>270</v>
      </c>
      <c r="K29" s="684">
        <v>1.106</v>
      </c>
      <c r="L29" s="685">
        <v>230</v>
      </c>
      <c r="M29" s="684">
        <v>1.505</v>
      </c>
      <c r="N29" s="715">
        <v>460</v>
      </c>
      <c r="O29" s="641"/>
      <c r="P29" s="641"/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</row>
    <row r="30" spans="1:27" s="673" customFormat="1" ht="15">
      <c r="A30" s="642"/>
      <c r="B30" s="683"/>
      <c r="C30" s="684">
        <v>1.04</v>
      </c>
      <c r="D30" s="685">
        <v>210</v>
      </c>
      <c r="E30" s="684">
        <v>0.963</v>
      </c>
      <c r="F30" s="685">
        <v>290</v>
      </c>
      <c r="G30" s="684">
        <v>0.95</v>
      </c>
      <c r="H30" s="685">
        <v>190</v>
      </c>
      <c r="I30" s="684">
        <v>1.017</v>
      </c>
      <c r="J30" s="685">
        <v>230</v>
      </c>
      <c r="K30" s="684">
        <v>0.967</v>
      </c>
      <c r="L30" s="685">
        <v>310</v>
      </c>
      <c r="M30" s="684">
        <v>0.823</v>
      </c>
      <c r="N30" s="715">
        <v>240</v>
      </c>
      <c r="O30" s="641"/>
      <c r="P30" s="641"/>
      <c r="Q30" s="641"/>
      <c r="R30" s="641"/>
      <c r="S30" s="641"/>
      <c r="T30" s="641"/>
      <c r="U30" s="641"/>
      <c r="V30" s="641"/>
      <c r="W30" s="641"/>
      <c r="X30" s="641"/>
      <c r="Y30" s="641"/>
      <c r="Z30" s="641"/>
      <c r="AA30" s="641"/>
    </row>
    <row r="31" spans="1:27" s="673" customFormat="1" ht="15">
      <c r="A31" s="642"/>
      <c r="B31" s="683"/>
      <c r="C31" s="684">
        <v>0.987</v>
      </c>
      <c r="D31" s="685">
        <v>230</v>
      </c>
      <c r="E31" s="684">
        <v>1.088</v>
      </c>
      <c r="F31" s="685">
        <v>260</v>
      </c>
      <c r="G31" s="684">
        <v>2.685</v>
      </c>
      <c r="H31" s="685">
        <v>470</v>
      </c>
      <c r="I31" s="684">
        <v>1.101</v>
      </c>
      <c r="J31" s="685">
        <v>310</v>
      </c>
      <c r="K31" s="684">
        <v>1.735</v>
      </c>
      <c r="L31" s="685">
        <v>400</v>
      </c>
      <c r="M31" s="684">
        <v>1.172</v>
      </c>
      <c r="N31" s="715">
        <v>340</v>
      </c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641"/>
      <c r="AA31" s="641"/>
    </row>
    <row r="32" spans="1:27" s="673" customFormat="1" ht="15">
      <c r="A32" s="642"/>
      <c r="B32" s="683"/>
      <c r="C32" s="684">
        <v>1.07</v>
      </c>
      <c r="D32" s="685">
        <v>240</v>
      </c>
      <c r="E32" s="684">
        <v>0.987</v>
      </c>
      <c r="F32" s="685">
        <v>210</v>
      </c>
      <c r="G32" s="684">
        <v>0.99</v>
      </c>
      <c r="H32" s="685">
        <v>200</v>
      </c>
      <c r="I32" s="684">
        <v>1.048</v>
      </c>
      <c r="J32" s="685">
        <v>340</v>
      </c>
      <c r="K32" s="684">
        <v>1.08</v>
      </c>
      <c r="L32" s="685">
        <v>310</v>
      </c>
      <c r="M32" s="684">
        <v>0.954</v>
      </c>
      <c r="N32" s="715">
        <v>200</v>
      </c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</row>
    <row r="33" spans="1:27" s="673" customFormat="1" ht="15.75" thickBot="1">
      <c r="A33" s="642"/>
      <c r="B33" s="683"/>
      <c r="C33" s="684">
        <v>1.058</v>
      </c>
      <c r="D33" s="685">
        <v>200</v>
      </c>
      <c r="E33" s="684"/>
      <c r="F33" s="685"/>
      <c r="G33" s="684"/>
      <c r="H33" s="685"/>
      <c r="I33" s="684"/>
      <c r="J33" s="685"/>
      <c r="K33" s="684"/>
      <c r="L33" s="685"/>
      <c r="M33" s="684"/>
      <c r="N33" s="715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</row>
    <row r="34" spans="1:27" s="673" customFormat="1" ht="16.5" thickBot="1" thickTop="1">
      <c r="A34" s="642"/>
      <c r="B34" s="687" t="s">
        <v>58</v>
      </c>
      <c r="C34" s="688">
        <v>0.01</v>
      </c>
      <c r="D34" s="689">
        <v>20</v>
      </c>
      <c r="E34" s="688">
        <v>0.01</v>
      </c>
      <c r="F34" s="689">
        <v>20</v>
      </c>
      <c r="G34" s="688">
        <v>0.01</v>
      </c>
      <c r="H34" s="689">
        <v>20</v>
      </c>
      <c r="I34" s="688">
        <v>0.01</v>
      </c>
      <c r="J34" s="689">
        <v>20</v>
      </c>
      <c r="K34" s="688">
        <v>0.01</v>
      </c>
      <c r="L34" s="689">
        <v>20</v>
      </c>
      <c r="M34" s="688">
        <v>0.01</v>
      </c>
      <c r="N34" s="716">
        <v>20</v>
      </c>
      <c r="O34" s="641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1"/>
      <c r="AA34" s="641"/>
    </row>
    <row r="35" spans="1:27" s="673" customFormat="1" ht="16.5" hidden="1" thickBot="1" thickTop="1">
      <c r="A35" s="642"/>
      <c r="B35" s="717" t="s">
        <v>59</v>
      </c>
      <c r="C35" s="692"/>
      <c r="D35" s="693">
        <v>110</v>
      </c>
      <c r="E35" s="692"/>
      <c r="F35" s="693">
        <v>110</v>
      </c>
      <c r="G35" s="692"/>
      <c r="H35" s="693">
        <v>110</v>
      </c>
      <c r="I35" s="692"/>
      <c r="J35" s="693">
        <v>110</v>
      </c>
      <c r="K35" s="692"/>
      <c r="L35" s="693">
        <v>110</v>
      </c>
      <c r="M35" s="692"/>
      <c r="N35" s="718">
        <v>110</v>
      </c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</row>
    <row r="36" spans="1:27" s="673" customFormat="1" ht="16.5" hidden="1" thickBot="1" thickTop="1">
      <c r="A36" s="642"/>
      <c r="B36" s="719" t="s">
        <v>60</v>
      </c>
      <c r="C36" s="692"/>
      <c r="D36" s="693">
        <v>370</v>
      </c>
      <c r="E36" s="692"/>
      <c r="F36" s="693">
        <v>370</v>
      </c>
      <c r="G36" s="692"/>
      <c r="H36" s="693">
        <v>370</v>
      </c>
      <c r="I36" s="692"/>
      <c r="J36" s="693">
        <v>370</v>
      </c>
      <c r="K36" s="692"/>
      <c r="L36" s="693">
        <v>370</v>
      </c>
      <c r="M36" s="692"/>
      <c r="N36" s="718">
        <v>370</v>
      </c>
      <c r="O36" s="641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</row>
    <row r="37" spans="1:27" s="673" customFormat="1" ht="16.5" hidden="1" thickBot="1" thickTop="1">
      <c r="A37" s="642"/>
      <c r="B37" s="720" t="s">
        <v>61</v>
      </c>
      <c r="C37" s="697"/>
      <c r="D37" s="698">
        <v>370</v>
      </c>
      <c r="E37" s="697"/>
      <c r="F37" s="698">
        <v>370</v>
      </c>
      <c r="G37" s="697"/>
      <c r="H37" s="698">
        <v>370</v>
      </c>
      <c r="I37" s="697"/>
      <c r="J37" s="698">
        <v>370</v>
      </c>
      <c r="K37" s="697"/>
      <c r="L37" s="698">
        <v>370</v>
      </c>
      <c r="M37" s="697"/>
      <c r="N37" s="721">
        <v>370</v>
      </c>
      <c r="O37" s="641"/>
      <c r="P37" s="641"/>
      <c r="Q37" s="641"/>
      <c r="R37" s="641"/>
      <c r="S37" s="641"/>
      <c r="T37" s="641"/>
      <c r="U37" s="641"/>
      <c r="V37" s="641"/>
      <c r="W37" s="641"/>
      <c r="X37" s="641"/>
      <c r="Y37" s="641"/>
      <c r="Z37" s="641"/>
      <c r="AA37" s="641"/>
    </row>
    <row r="38" spans="1:27" s="673" customFormat="1" ht="15.75" thickTop="1">
      <c r="A38" s="642"/>
      <c r="B38" s="700" t="s">
        <v>40</v>
      </c>
      <c r="C38" s="701">
        <f aca="true" t="shared" si="3" ref="C38:N38">AVERAGEA(C29:C33)</f>
        <v>1.054</v>
      </c>
      <c r="D38" s="702">
        <f t="shared" si="3"/>
        <v>236</v>
      </c>
      <c r="E38" s="701">
        <f t="shared" si="3"/>
        <v>1.018</v>
      </c>
      <c r="F38" s="702">
        <f t="shared" si="3"/>
        <v>265</v>
      </c>
      <c r="G38" s="701">
        <f t="shared" si="3"/>
        <v>1.43125</v>
      </c>
      <c r="H38" s="702">
        <f t="shared" si="3"/>
        <v>272.5</v>
      </c>
      <c r="I38" s="701">
        <f t="shared" si="3"/>
        <v>1.05325</v>
      </c>
      <c r="J38" s="702">
        <f t="shared" si="3"/>
        <v>287.5</v>
      </c>
      <c r="K38" s="701">
        <f t="shared" si="3"/>
        <v>1.222</v>
      </c>
      <c r="L38" s="702">
        <f t="shared" si="3"/>
        <v>312.5</v>
      </c>
      <c r="M38" s="701">
        <f t="shared" si="3"/>
        <v>1.1135</v>
      </c>
      <c r="N38" s="722">
        <f t="shared" si="3"/>
        <v>310</v>
      </c>
      <c r="O38" s="641"/>
      <c r="P38" s="641"/>
      <c r="Q38" s="641"/>
      <c r="R38" s="641"/>
      <c r="S38" s="641"/>
      <c r="T38" s="641"/>
      <c r="U38" s="641"/>
      <c r="V38" s="641"/>
      <c r="W38" s="641"/>
      <c r="X38" s="641"/>
      <c r="Y38" s="641"/>
      <c r="Z38" s="641"/>
      <c r="AA38" s="641"/>
    </row>
    <row r="39" spans="1:27" s="673" customFormat="1" ht="15">
      <c r="A39" s="642"/>
      <c r="B39" s="683" t="s">
        <v>63</v>
      </c>
      <c r="C39" s="704">
        <f aca="true" t="shared" si="4" ref="C39:N39">MINA(C29:C33)</f>
        <v>0.987</v>
      </c>
      <c r="D39" s="705">
        <f t="shared" si="4"/>
        <v>200</v>
      </c>
      <c r="E39" s="704">
        <f t="shared" si="4"/>
        <v>0.963</v>
      </c>
      <c r="F39" s="705">
        <f t="shared" si="4"/>
        <v>210</v>
      </c>
      <c r="G39" s="704">
        <f t="shared" si="4"/>
        <v>0.95</v>
      </c>
      <c r="H39" s="705">
        <f t="shared" si="4"/>
        <v>190</v>
      </c>
      <c r="I39" s="704">
        <f t="shared" si="4"/>
        <v>1.017</v>
      </c>
      <c r="J39" s="705">
        <f t="shared" si="4"/>
        <v>230</v>
      </c>
      <c r="K39" s="704">
        <f t="shared" si="4"/>
        <v>0.967</v>
      </c>
      <c r="L39" s="705">
        <f t="shared" si="4"/>
        <v>230</v>
      </c>
      <c r="M39" s="704">
        <f t="shared" si="4"/>
        <v>0.823</v>
      </c>
      <c r="N39" s="723">
        <f t="shared" si="4"/>
        <v>200</v>
      </c>
      <c r="O39" s="641"/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</row>
    <row r="40" spans="1:27" s="673" customFormat="1" ht="15.75" thickBot="1">
      <c r="A40" s="724"/>
      <c r="B40" s="725" t="s">
        <v>64</v>
      </c>
      <c r="C40" s="726">
        <f aca="true" t="shared" si="5" ref="C40:N40">MAXA(C29:C33)</f>
        <v>1.115</v>
      </c>
      <c r="D40" s="727">
        <f t="shared" si="5"/>
        <v>300</v>
      </c>
      <c r="E40" s="726">
        <f t="shared" si="5"/>
        <v>1.088</v>
      </c>
      <c r="F40" s="727">
        <f t="shared" si="5"/>
        <v>300</v>
      </c>
      <c r="G40" s="726">
        <f t="shared" si="5"/>
        <v>2.685</v>
      </c>
      <c r="H40" s="727">
        <f t="shared" si="5"/>
        <v>470</v>
      </c>
      <c r="I40" s="726">
        <f t="shared" si="5"/>
        <v>1.101</v>
      </c>
      <c r="J40" s="727">
        <f t="shared" si="5"/>
        <v>340</v>
      </c>
      <c r="K40" s="726">
        <f t="shared" si="5"/>
        <v>1.735</v>
      </c>
      <c r="L40" s="727">
        <f t="shared" si="5"/>
        <v>400</v>
      </c>
      <c r="M40" s="726">
        <f t="shared" si="5"/>
        <v>1.505</v>
      </c>
      <c r="N40" s="728">
        <f t="shared" si="5"/>
        <v>460</v>
      </c>
      <c r="O40" s="641"/>
      <c r="P40" s="641"/>
      <c r="Q40" s="641"/>
      <c r="R40" s="641"/>
      <c r="S40" s="641"/>
      <c r="T40" s="641"/>
      <c r="U40" s="641"/>
      <c r="V40" s="641"/>
      <c r="W40" s="641"/>
      <c r="X40" s="641"/>
      <c r="Y40" s="641"/>
      <c r="Z40" s="641"/>
      <c r="AA40" s="641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1"/>
  <headerFooter alignWithMargins="0">
    <oddHeader>&amp;L
&amp;R&amp;"Times New Roman CE,kurzíva\&amp;16Vyhodnocení vlivu činnosti odštěpného závodu GEAM 
Dolní Rožínka na životní prostředí v roce 2001</oddHeader>
    <oddFooter>&amp;C&amp;"Times New Roman CE,kurzíva\&amp;16Stránka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4"/>
  <dimension ref="A1:N52"/>
  <sheetViews>
    <sheetView workbookViewId="0" topLeftCell="A10">
      <selection activeCell="F25" sqref="F25"/>
    </sheetView>
  </sheetViews>
  <sheetFormatPr defaultColWidth="12.00390625" defaultRowHeight="12.75"/>
  <cols>
    <col min="1" max="1" width="3.25390625" style="736" customWidth="1"/>
    <col min="2" max="2" width="18.875" style="735" customWidth="1"/>
    <col min="3" max="3" width="8.125" style="735" customWidth="1"/>
    <col min="4" max="5" width="8.125" style="737" customWidth="1"/>
    <col min="6" max="6" width="8.125" style="738" customWidth="1"/>
    <col min="7" max="7" width="8.125" style="739" customWidth="1"/>
    <col min="8" max="11" width="8.125" style="735" customWidth="1"/>
    <col min="12" max="12" width="10.875" style="735" hidden="1" customWidth="1"/>
    <col min="13" max="16384" width="12.00390625" style="735" customWidth="1"/>
  </cols>
  <sheetData>
    <row r="1" spans="1:12" ht="13.5">
      <c r="A1" s="729"/>
      <c r="B1" s="730"/>
      <c r="C1" s="730"/>
      <c r="D1" s="731"/>
      <c r="E1" s="731"/>
      <c r="F1" s="732"/>
      <c r="G1" s="733"/>
      <c r="H1" s="730"/>
      <c r="I1" s="730"/>
      <c r="J1" s="730"/>
      <c r="K1" s="734"/>
      <c r="L1" s="734"/>
    </row>
    <row r="2" spans="2:12" ht="15">
      <c r="B2" s="643" t="s">
        <v>88</v>
      </c>
      <c r="C2" s="644"/>
      <c r="H2" s="740"/>
      <c r="I2" s="741"/>
      <c r="J2" s="740"/>
      <c r="K2" s="742"/>
      <c r="L2" s="742"/>
    </row>
    <row r="3" spans="2:12" ht="15">
      <c r="B3" s="643" t="s">
        <v>42</v>
      </c>
      <c r="C3" s="649"/>
      <c r="D3" s="743"/>
      <c r="E3" s="743"/>
      <c r="F3" s="744"/>
      <c r="H3" s="740"/>
      <c r="I3" s="741"/>
      <c r="J3" s="740"/>
      <c r="K3" s="742"/>
      <c r="L3" s="745"/>
    </row>
    <row r="4" spans="2:12" ht="17.25">
      <c r="B4" s="650"/>
      <c r="C4" s="651"/>
      <c r="D4" s="743"/>
      <c r="E4" s="743"/>
      <c r="F4" s="744"/>
      <c r="H4" s="740"/>
      <c r="I4" s="746"/>
      <c r="J4" s="740"/>
      <c r="K4" s="742"/>
      <c r="L4" s="745"/>
    </row>
    <row r="5" spans="2:12" ht="17.25">
      <c r="B5" s="656" t="s">
        <v>43</v>
      </c>
      <c r="C5" s="657"/>
      <c r="D5" s="743"/>
      <c r="E5" s="743"/>
      <c r="F5" s="744"/>
      <c r="H5" s="740"/>
      <c r="I5" s="741"/>
      <c r="J5" s="740"/>
      <c r="K5" s="742"/>
      <c r="L5" s="745"/>
    </row>
    <row r="6" spans="2:12" ht="17.25">
      <c r="B6" s="658"/>
      <c r="C6" s="657"/>
      <c r="D6" s="743"/>
      <c r="E6" s="743"/>
      <c r="F6" s="744"/>
      <c r="H6" s="740"/>
      <c r="I6" s="741"/>
      <c r="J6" s="740"/>
      <c r="K6" s="742"/>
      <c r="L6" s="745"/>
    </row>
    <row r="7" spans="2:12" ht="18">
      <c r="B7" s="659" t="s">
        <v>82</v>
      </c>
      <c r="C7" s="649"/>
      <c r="D7" s="743"/>
      <c r="E7" s="743"/>
      <c r="F7" s="744"/>
      <c r="G7" s="747"/>
      <c r="H7" s="740"/>
      <c r="I7" s="740"/>
      <c r="J7" s="740"/>
      <c r="K7" s="742"/>
      <c r="L7" s="745"/>
    </row>
    <row r="8" spans="2:12" ht="16.5" customHeight="1">
      <c r="B8" s="660"/>
      <c r="C8" s="661"/>
      <c r="D8" s="743"/>
      <c r="E8" s="743"/>
      <c r="F8" s="744"/>
      <c r="G8" s="747"/>
      <c r="H8" s="740"/>
      <c r="I8" s="740"/>
      <c r="J8" s="740"/>
      <c r="K8" s="742"/>
      <c r="L8" s="745"/>
    </row>
    <row r="9" spans="2:12" ht="15">
      <c r="B9" s="650"/>
      <c r="C9" s="661"/>
      <c r="D9" s="743"/>
      <c r="E9" s="743"/>
      <c r="F9" s="744"/>
      <c r="G9" s="747"/>
      <c r="I9" s="748"/>
      <c r="J9" s="662" t="s">
        <v>91</v>
      </c>
      <c r="K9" s="749"/>
      <c r="L9" s="745"/>
    </row>
    <row r="10" spans="2:12" ht="15.75" thickBot="1">
      <c r="B10" s="750"/>
      <c r="C10" s="751" t="s">
        <v>52</v>
      </c>
      <c r="D10" s="752"/>
      <c r="E10" s="752"/>
      <c r="F10" s="753"/>
      <c r="G10" s="754"/>
      <c r="H10" s="754"/>
      <c r="I10" s="754"/>
      <c r="J10" s="754"/>
      <c r="K10" s="755"/>
      <c r="L10" s="756"/>
    </row>
    <row r="11" spans="2:12" ht="19.5">
      <c r="B11" s="683" t="s">
        <v>0</v>
      </c>
      <c r="C11" s="757" t="s">
        <v>18</v>
      </c>
      <c r="D11" s="758" t="s">
        <v>83</v>
      </c>
      <c r="E11" s="759" t="s">
        <v>26</v>
      </c>
      <c r="F11" s="760" t="s">
        <v>13</v>
      </c>
      <c r="G11" s="761" t="s">
        <v>84</v>
      </c>
      <c r="H11" s="762" t="s">
        <v>85</v>
      </c>
      <c r="I11" s="757" t="s">
        <v>92</v>
      </c>
      <c r="J11" s="759" t="s">
        <v>87</v>
      </c>
      <c r="K11" s="763" t="s">
        <v>17</v>
      </c>
      <c r="L11" s="764" t="s">
        <v>71</v>
      </c>
    </row>
    <row r="12" spans="2:12" ht="15.75" thickBot="1">
      <c r="B12" s="765"/>
      <c r="C12" s="766"/>
      <c r="D12" s="767" t="s">
        <v>56</v>
      </c>
      <c r="E12" s="767" t="s">
        <v>56</v>
      </c>
      <c r="F12" s="768" t="s">
        <v>56</v>
      </c>
      <c r="G12" s="769" t="s">
        <v>57</v>
      </c>
      <c r="H12" s="768" t="s">
        <v>56</v>
      </c>
      <c r="I12" s="768" t="s">
        <v>56</v>
      </c>
      <c r="J12" s="768" t="s">
        <v>56</v>
      </c>
      <c r="K12" s="770" t="s">
        <v>56</v>
      </c>
      <c r="L12" s="686" t="s">
        <v>72</v>
      </c>
    </row>
    <row r="13" spans="2:12" ht="15">
      <c r="B13" s="771" t="s">
        <v>1</v>
      </c>
      <c r="C13" s="772">
        <v>8.2</v>
      </c>
      <c r="D13" s="773">
        <v>598.7</v>
      </c>
      <c r="E13" s="773">
        <v>1105</v>
      </c>
      <c r="F13" s="704">
        <f>AVERAGE('vRI - 2001'!C22)</f>
        <v>1.152</v>
      </c>
      <c r="G13" s="705">
        <f>AVERAGE('vRI - 2001'!D22)</f>
        <v>284</v>
      </c>
      <c r="H13" s="774">
        <v>5.4</v>
      </c>
      <c r="I13" s="775">
        <v>0.03</v>
      </c>
      <c r="J13" s="776">
        <v>1</v>
      </c>
      <c r="K13" s="777">
        <v>1</v>
      </c>
      <c r="L13" s="778"/>
    </row>
    <row r="14" spans="2:12" ht="15">
      <c r="B14" s="771" t="s">
        <v>2</v>
      </c>
      <c r="C14" s="772">
        <v>7.8</v>
      </c>
      <c r="D14" s="773"/>
      <c r="E14" s="773"/>
      <c r="F14" s="704">
        <f>AVERAGE('vRI - 2001'!E22)</f>
        <v>1.0525</v>
      </c>
      <c r="G14" s="705">
        <f>AVERAGE('vRI - 2001'!F22)</f>
        <v>332.5</v>
      </c>
      <c r="H14" s="779"/>
      <c r="I14" s="775"/>
      <c r="J14" s="776"/>
      <c r="K14" s="777">
        <v>9</v>
      </c>
      <c r="L14" s="780"/>
    </row>
    <row r="15" spans="2:12" ht="15">
      <c r="B15" s="781" t="s">
        <v>3</v>
      </c>
      <c r="C15" s="772">
        <v>7.9</v>
      </c>
      <c r="D15" s="773"/>
      <c r="E15" s="773"/>
      <c r="F15" s="704">
        <f>AVERAGE('vRI - 2001'!G22)</f>
        <v>1.37</v>
      </c>
      <c r="G15" s="705">
        <f>AVERAGE('vRI - 2001'!H22)</f>
        <v>307.5</v>
      </c>
      <c r="H15" s="779"/>
      <c r="I15" s="775"/>
      <c r="J15" s="776"/>
      <c r="K15" s="777">
        <v>1</v>
      </c>
      <c r="L15" s="780"/>
    </row>
    <row r="16" spans="2:12" ht="15">
      <c r="B16" s="782" t="s">
        <v>73</v>
      </c>
      <c r="C16" s="783">
        <f aca="true" t="shared" si="0" ref="C16:K16">AVERAGEA(C13:C15)</f>
        <v>7.966666666666666</v>
      </c>
      <c r="D16" s="784">
        <f t="shared" si="0"/>
        <v>598.7</v>
      </c>
      <c r="E16" s="784">
        <f t="shared" si="0"/>
        <v>1105</v>
      </c>
      <c r="F16" s="785">
        <f t="shared" si="0"/>
        <v>1.1915</v>
      </c>
      <c r="G16" s="786">
        <f t="shared" si="0"/>
        <v>308</v>
      </c>
      <c r="H16" s="787">
        <f>AVERAGEA(H13:H15)</f>
        <v>5.4</v>
      </c>
      <c r="I16" s="787">
        <f>AVERAGEA(I13:I15)</f>
        <v>0.03</v>
      </c>
      <c r="J16" s="787">
        <f>AVERAGEA(J13:J15)</f>
        <v>1</v>
      </c>
      <c r="K16" s="788">
        <f t="shared" si="0"/>
        <v>3.6666666666666665</v>
      </c>
      <c r="L16" s="789">
        <f>SUM(L13:L15)</f>
        <v>0</v>
      </c>
    </row>
    <row r="17" spans="2:12" ht="15">
      <c r="B17" s="771" t="s">
        <v>4</v>
      </c>
      <c r="C17" s="772">
        <v>8.2</v>
      </c>
      <c r="D17" s="773">
        <v>593.4</v>
      </c>
      <c r="E17" s="773">
        <v>1109</v>
      </c>
      <c r="F17" s="704">
        <f>AVERAGE('vRI - 2001'!I22)</f>
        <v>1.0350000000000001</v>
      </c>
      <c r="G17" s="705">
        <f>AVERAGE('vRI - 2001'!J22)</f>
        <v>240</v>
      </c>
      <c r="H17" s="779">
        <v>5.4</v>
      </c>
      <c r="I17" s="775">
        <v>0.02</v>
      </c>
      <c r="J17" s="776">
        <v>2</v>
      </c>
      <c r="K17" s="777">
        <v>1</v>
      </c>
      <c r="L17" s="780"/>
    </row>
    <row r="18" spans="2:12" ht="15">
      <c r="B18" s="781" t="s">
        <v>5</v>
      </c>
      <c r="C18" s="772">
        <v>7.9</v>
      </c>
      <c r="D18" s="773"/>
      <c r="E18" s="773"/>
      <c r="F18" s="704">
        <f>AVERAGE('vRI - 2001'!K22)</f>
        <v>1.02</v>
      </c>
      <c r="G18" s="705">
        <f>AVERAGE('vRI - 2001'!L22)</f>
        <v>218</v>
      </c>
      <c r="H18" s="779"/>
      <c r="I18" s="775"/>
      <c r="J18" s="776"/>
      <c r="K18" s="777">
        <v>2</v>
      </c>
      <c r="L18" s="780"/>
    </row>
    <row r="19" spans="2:12" ht="15">
      <c r="B19" s="781" t="s">
        <v>6</v>
      </c>
      <c r="C19" s="772">
        <v>8</v>
      </c>
      <c r="D19" s="773"/>
      <c r="E19" s="773"/>
      <c r="F19" s="704">
        <f>AVERAGE('vRI - 2001'!M22)</f>
        <v>1.0379999999999998</v>
      </c>
      <c r="G19" s="705">
        <f>AVERAGE('vRI - 2001'!N22)</f>
        <v>312.5</v>
      </c>
      <c r="H19" s="779"/>
      <c r="I19" s="775"/>
      <c r="J19" s="776"/>
      <c r="K19" s="777">
        <v>2</v>
      </c>
      <c r="L19" s="780"/>
    </row>
    <row r="20" spans="2:12" ht="15.75" thickBot="1">
      <c r="B20" s="790" t="s">
        <v>74</v>
      </c>
      <c r="C20" s="791">
        <f aca="true" t="shared" si="1" ref="C20:K20">AVERAGEA(C17:C19)</f>
        <v>8.033333333333333</v>
      </c>
      <c r="D20" s="792">
        <f t="shared" si="1"/>
        <v>593.4</v>
      </c>
      <c r="E20" s="792">
        <f t="shared" si="1"/>
        <v>1109</v>
      </c>
      <c r="F20" s="701">
        <f t="shared" si="1"/>
        <v>1.031</v>
      </c>
      <c r="G20" s="702">
        <f t="shared" si="1"/>
        <v>256.8333333333333</v>
      </c>
      <c r="H20" s="793">
        <f>AVERAGEA(H17:H19)</f>
        <v>5.4</v>
      </c>
      <c r="I20" s="793">
        <f>AVERAGEA(I17:I19)</f>
        <v>0.02</v>
      </c>
      <c r="J20" s="793">
        <f>AVERAGEA(J17:J19)</f>
        <v>2</v>
      </c>
      <c r="K20" s="794">
        <f t="shared" si="1"/>
        <v>1.6666666666666667</v>
      </c>
      <c r="L20" s="795">
        <f>SUM(L17:L19)</f>
        <v>0</v>
      </c>
    </row>
    <row r="21" spans="2:12" ht="16.5" thickBot="1" thickTop="1">
      <c r="B21" s="796" t="s">
        <v>75</v>
      </c>
      <c r="C21" s="797">
        <f aca="true" t="shared" si="2" ref="C21:K21">AVERAGEA(C13:C15,C17:C19)</f>
        <v>7.999999999999999</v>
      </c>
      <c r="D21" s="798">
        <f t="shared" si="2"/>
        <v>596.05</v>
      </c>
      <c r="E21" s="798">
        <f t="shared" si="2"/>
        <v>1107</v>
      </c>
      <c r="F21" s="799">
        <f t="shared" si="2"/>
        <v>1.11125</v>
      </c>
      <c r="G21" s="800">
        <f t="shared" si="2"/>
        <v>282.4166666666667</v>
      </c>
      <c r="H21" s="801">
        <f t="shared" si="2"/>
        <v>5.4</v>
      </c>
      <c r="I21" s="802">
        <f t="shared" si="2"/>
        <v>0.025</v>
      </c>
      <c r="J21" s="801">
        <f t="shared" si="2"/>
        <v>1.5</v>
      </c>
      <c r="K21" s="803">
        <f t="shared" si="2"/>
        <v>2.6666666666666665</v>
      </c>
      <c r="L21" s="804">
        <f>SUM(L16,L20)</f>
        <v>0</v>
      </c>
    </row>
    <row r="22" spans="2:12" ht="15.75" thickTop="1">
      <c r="B22" s="781" t="s">
        <v>7</v>
      </c>
      <c r="C22" s="772">
        <v>7.9</v>
      </c>
      <c r="D22" s="773">
        <v>661.7</v>
      </c>
      <c r="E22" s="773">
        <v>1271</v>
      </c>
      <c r="F22" s="704">
        <f>AVERAGE('vRI - 2001'!C38)</f>
        <v>1.054</v>
      </c>
      <c r="G22" s="705">
        <f>AVERAGE('vRI - 2001'!D38)</f>
        <v>236</v>
      </c>
      <c r="H22" s="779">
        <v>10.1</v>
      </c>
      <c r="I22" s="775">
        <v>0.142</v>
      </c>
      <c r="J22" s="776">
        <v>4</v>
      </c>
      <c r="K22" s="777">
        <v>1</v>
      </c>
      <c r="L22" s="780"/>
    </row>
    <row r="23" spans="2:12" ht="15">
      <c r="B23" s="771" t="s">
        <v>8</v>
      </c>
      <c r="C23" s="772">
        <v>8.2</v>
      </c>
      <c r="D23" s="773"/>
      <c r="E23" s="773"/>
      <c r="F23" s="704">
        <f>AVERAGE('vRI - 2001'!E38)</f>
        <v>1.018</v>
      </c>
      <c r="G23" s="705">
        <f>AVERAGE('vRI - 2001'!F38)</f>
        <v>265</v>
      </c>
      <c r="H23" s="779"/>
      <c r="I23" s="775"/>
      <c r="J23" s="776"/>
      <c r="K23" s="777">
        <v>1</v>
      </c>
      <c r="L23" s="780"/>
    </row>
    <row r="24" spans="2:12" ht="15">
      <c r="B24" s="781" t="s">
        <v>9</v>
      </c>
      <c r="C24" s="772">
        <v>8.2</v>
      </c>
      <c r="D24" s="773"/>
      <c r="E24" s="773"/>
      <c r="F24" s="704">
        <f>AVERAGE('vRI - 2001'!G38)</f>
        <v>1.43125</v>
      </c>
      <c r="G24" s="705">
        <f>AVERAGE('vRI - 2001'!H38)</f>
        <v>272.5</v>
      </c>
      <c r="H24" s="779"/>
      <c r="I24" s="775"/>
      <c r="J24" s="776"/>
      <c r="K24" s="777">
        <v>4</v>
      </c>
      <c r="L24" s="780"/>
    </row>
    <row r="25" spans="2:12" ht="15">
      <c r="B25" s="782" t="s">
        <v>76</v>
      </c>
      <c r="C25" s="783">
        <f aca="true" t="shared" si="3" ref="C25:K25">AVERAGEA(C22:C24)</f>
        <v>8.1</v>
      </c>
      <c r="D25" s="784">
        <f t="shared" si="3"/>
        <v>661.7</v>
      </c>
      <c r="E25" s="784">
        <f t="shared" si="3"/>
        <v>1271</v>
      </c>
      <c r="F25" s="785">
        <f t="shared" si="3"/>
        <v>1.16775</v>
      </c>
      <c r="G25" s="786">
        <f t="shared" si="3"/>
        <v>257.8333333333333</v>
      </c>
      <c r="H25" s="787">
        <f t="shared" si="3"/>
        <v>10.1</v>
      </c>
      <c r="I25" s="787">
        <f t="shared" si="3"/>
        <v>0.142</v>
      </c>
      <c r="J25" s="787">
        <f t="shared" si="3"/>
        <v>4</v>
      </c>
      <c r="K25" s="788">
        <f t="shared" si="3"/>
        <v>2</v>
      </c>
      <c r="L25" s="789">
        <f>SUM(L22:L24)</f>
        <v>0</v>
      </c>
    </row>
    <row r="26" spans="2:12" ht="15">
      <c r="B26" s="781" t="s">
        <v>10</v>
      </c>
      <c r="C26" s="772">
        <v>8.2</v>
      </c>
      <c r="D26" s="773">
        <v>663.7</v>
      </c>
      <c r="E26" s="773">
        <v>1238</v>
      </c>
      <c r="F26" s="704">
        <f>AVERAGE('vRI - 2001'!I38)</f>
        <v>1.05325</v>
      </c>
      <c r="G26" s="705">
        <f>AVERAGE('vRI - 2001'!J38)</f>
        <v>287.5</v>
      </c>
      <c r="H26" s="779">
        <v>5.6</v>
      </c>
      <c r="I26" s="775">
        <v>0.165</v>
      </c>
      <c r="J26" s="776">
        <v>2</v>
      </c>
      <c r="K26" s="777">
        <v>4</v>
      </c>
      <c r="L26" s="780"/>
    </row>
    <row r="27" spans="2:12" ht="15">
      <c r="B27" s="771" t="s">
        <v>11</v>
      </c>
      <c r="C27" s="772">
        <v>8.2</v>
      </c>
      <c r="D27" s="773"/>
      <c r="E27" s="773"/>
      <c r="F27" s="704">
        <f>AVERAGE('vRI - 2001'!K38)</f>
        <v>1.222</v>
      </c>
      <c r="G27" s="705">
        <f>AVERAGE('vRI - 2001'!L38)</f>
        <v>312.5</v>
      </c>
      <c r="H27" s="779"/>
      <c r="I27" s="775"/>
      <c r="J27" s="776"/>
      <c r="K27" s="777">
        <v>2</v>
      </c>
      <c r="L27" s="780"/>
    </row>
    <row r="28" spans="2:12" ht="15">
      <c r="B28" s="771" t="s">
        <v>12</v>
      </c>
      <c r="C28" s="772">
        <v>7.9</v>
      </c>
      <c r="D28" s="773"/>
      <c r="E28" s="773"/>
      <c r="F28" s="704">
        <f>AVERAGE('vRI - 2001'!M38)</f>
        <v>1.1135</v>
      </c>
      <c r="G28" s="705">
        <f>AVERAGE('vRI - 2001'!N38)</f>
        <v>310</v>
      </c>
      <c r="H28" s="779"/>
      <c r="I28" s="775"/>
      <c r="J28" s="776"/>
      <c r="K28" s="777">
        <v>2</v>
      </c>
      <c r="L28" s="780"/>
    </row>
    <row r="29" spans="2:12" ht="15.75" thickBot="1">
      <c r="B29" s="790" t="s">
        <v>77</v>
      </c>
      <c r="C29" s="791">
        <f aca="true" t="shared" si="4" ref="C29:K29">AVERAGEA(C26:C28)</f>
        <v>8.1</v>
      </c>
      <c r="D29" s="792">
        <f t="shared" si="4"/>
        <v>663.7</v>
      </c>
      <c r="E29" s="792">
        <f t="shared" si="4"/>
        <v>1238</v>
      </c>
      <c r="F29" s="701">
        <f t="shared" si="4"/>
        <v>1.1295833333333334</v>
      </c>
      <c r="G29" s="702">
        <f t="shared" si="4"/>
        <v>303.3333333333333</v>
      </c>
      <c r="H29" s="793">
        <f t="shared" si="4"/>
        <v>5.6</v>
      </c>
      <c r="I29" s="793">
        <f t="shared" si="4"/>
        <v>0.165</v>
      </c>
      <c r="J29" s="793">
        <f t="shared" si="4"/>
        <v>2</v>
      </c>
      <c r="K29" s="794">
        <f t="shared" si="4"/>
        <v>2.6666666666666665</v>
      </c>
      <c r="L29" s="795">
        <f>SUM(L26:L28)</f>
        <v>0</v>
      </c>
    </row>
    <row r="30" spans="2:14" ht="16.5" thickBot="1" thickTop="1">
      <c r="B30" s="805" t="s">
        <v>78</v>
      </c>
      <c r="C30" s="806">
        <f aca="true" t="shared" si="5" ref="C30:J30">AVERAGEA(C22:C24,C26:C28)</f>
        <v>8.1</v>
      </c>
      <c r="D30" s="807">
        <f t="shared" si="5"/>
        <v>662.7</v>
      </c>
      <c r="E30" s="807">
        <f t="shared" si="5"/>
        <v>1254.5</v>
      </c>
      <c r="F30" s="808">
        <f t="shared" si="5"/>
        <v>1.1486666666666665</v>
      </c>
      <c r="G30" s="809">
        <f t="shared" si="5"/>
        <v>280.5833333333333</v>
      </c>
      <c r="H30" s="801">
        <f t="shared" si="5"/>
        <v>7.85</v>
      </c>
      <c r="I30" s="802">
        <f t="shared" si="5"/>
        <v>0.1535</v>
      </c>
      <c r="J30" s="801">
        <f t="shared" si="5"/>
        <v>3</v>
      </c>
      <c r="K30" s="810">
        <f>AVERAGEA(K22:K24,K26:K28)</f>
        <v>2.3333333333333335</v>
      </c>
      <c r="L30" s="780">
        <f>SUM(L25,L29)</f>
        <v>0</v>
      </c>
      <c r="N30" s="811"/>
    </row>
    <row r="31" spans="2:14" ht="16.5" thickBot="1" thickTop="1">
      <c r="B31" s="812" t="s">
        <v>58</v>
      </c>
      <c r="C31" s="813"/>
      <c r="D31" s="814"/>
      <c r="E31" s="814"/>
      <c r="F31" s="815">
        <v>0.01</v>
      </c>
      <c r="G31" s="814">
        <v>20</v>
      </c>
      <c r="H31" s="816"/>
      <c r="I31" s="816"/>
      <c r="J31" s="816"/>
      <c r="K31" s="817"/>
      <c r="L31" s="818"/>
      <c r="N31" s="811"/>
    </row>
    <row r="32" spans="1:12" s="740" customFormat="1" ht="15.75" thickTop="1">
      <c r="A32" s="736"/>
      <c r="B32" s="700" t="s">
        <v>40</v>
      </c>
      <c r="C32" s="819">
        <f aca="true" t="shared" si="6" ref="C32:K32">AVERAGEA(C13:C15,C17:C19,C22:C24,C26:C28)</f>
        <v>8.05</v>
      </c>
      <c r="D32" s="820">
        <f t="shared" si="6"/>
        <v>629.375</v>
      </c>
      <c r="E32" s="820">
        <f t="shared" si="6"/>
        <v>1180.75</v>
      </c>
      <c r="F32" s="821">
        <f t="shared" si="6"/>
        <v>1.1299583333333334</v>
      </c>
      <c r="G32" s="820">
        <f t="shared" si="6"/>
        <v>281.5</v>
      </c>
      <c r="H32" s="822">
        <f t="shared" si="6"/>
        <v>6.625</v>
      </c>
      <c r="I32" s="822">
        <f t="shared" si="6"/>
        <v>0.08925</v>
      </c>
      <c r="J32" s="822">
        <f t="shared" si="6"/>
        <v>2.25</v>
      </c>
      <c r="K32" s="823">
        <f t="shared" si="6"/>
        <v>2.5</v>
      </c>
      <c r="L32" s="824"/>
    </row>
    <row r="33" spans="2:12" ht="15">
      <c r="B33" s="683" t="s">
        <v>63</v>
      </c>
      <c r="C33" s="825">
        <f aca="true" t="shared" si="7" ref="C33:K33">MINA(C13:C15,C17:C19,C22:C24,C26:C28)</f>
        <v>7.8</v>
      </c>
      <c r="D33" s="826">
        <f t="shared" si="7"/>
        <v>593.4</v>
      </c>
      <c r="E33" s="826">
        <f t="shared" si="7"/>
        <v>1105</v>
      </c>
      <c r="F33" s="827">
        <f t="shared" si="7"/>
        <v>1.018</v>
      </c>
      <c r="G33" s="826">
        <f t="shared" si="7"/>
        <v>218</v>
      </c>
      <c r="H33" s="828">
        <f t="shared" si="7"/>
        <v>5.4</v>
      </c>
      <c r="I33" s="828">
        <f t="shared" si="7"/>
        <v>0.02</v>
      </c>
      <c r="J33" s="828">
        <f t="shared" si="7"/>
        <v>1</v>
      </c>
      <c r="K33" s="829">
        <f t="shared" si="7"/>
        <v>1</v>
      </c>
      <c r="L33" s="830"/>
    </row>
    <row r="34" spans="1:12" ht="15.75" thickBot="1">
      <c r="A34" s="831"/>
      <c r="B34" s="725" t="s">
        <v>64</v>
      </c>
      <c r="C34" s="832">
        <f aca="true" t="shared" si="8" ref="C34:K34">MAXA(C13:C15,C17:C19,C22:C24,C26:C28)</f>
        <v>8.2</v>
      </c>
      <c r="D34" s="833">
        <f t="shared" si="8"/>
        <v>663.7</v>
      </c>
      <c r="E34" s="833">
        <f t="shared" si="8"/>
        <v>1271</v>
      </c>
      <c r="F34" s="834">
        <f t="shared" si="8"/>
        <v>1.43125</v>
      </c>
      <c r="G34" s="833">
        <f t="shared" si="8"/>
        <v>332.5</v>
      </c>
      <c r="H34" s="835">
        <f t="shared" si="8"/>
        <v>10.1</v>
      </c>
      <c r="I34" s="835">
        <f t="shared" si="8"/>
        <v>0.165</v>
      </c>
      <c r="J34" s="835">
        <f t="shared" si="8"/>
        <v>4</v>
      </c>
      <c r="K34" s="836">
        <f t="shared" si="8"/>
        <v>9</v>
      </c>
      <c r="L34" s="837"/>
    </row>
    <row r="35" spans="1:12" ht="15.75" hidden="1" thickBot="1">
      <c r="A35" s="838"/>
      <c r="B35" s="839" t="s">
        <v>79</v>
      </c>
      <c r="C35" s="840"/>
      <c r="D35" s="841"/>
      <c r="E35" s="841"/>
      <c r="F35" s="842"/>
      <c r="G35" s="843"/>
      <c r="H35" s="840"/>
      <c r="I35" s="840"/>
      <c r="J35" s="840"/>
      <c r="K35" s="844"/>
      <c r="L35" s="845">
        <f>L21+L30</f>
        <v>0</v>
      </c>
    </row>
    <row r="36" spans="1:12" ht="15.75" thickBot="1">
      <c r="A36" s="735"/>
      <c r="F36" s="735"/>
      <c r="G36" s="735"/>
      <c r="L36" s="846"/>
    </row>
    <row r="37" spans="1:12" ht="15">
      <c r="A37" s="740"/>
      <c r="B37" s="847"/>
      <c r="C37" s="848"/>
      <c r="D37" s="849"/>
      <c r="E37" s="849"/>
      <c r="F37" s="850"/>
      <c r="G37" s="849"/>
      <c r="H37" s="851"/>
      <c r="I37" s="851"/>
      <c r="J37" s="851"/>
      <c r="K37" s="661"/>
      <c r="L37" s="852"/>
    </row>
    <row r="38" spans="1:12" ht="15">
      <c r="A38" s="740"/>
      <c r="B38" s="847"/>
      <c r="C38" s="848"/>
      <c r="D38" s="849"/>
      <c r="E38" s="849"/>
      <c r="F38" s="850"/>
      <c r="G38" s="849"/>
      <c r="H38" s="851"/>
      <c r="I38" s="851"/>
      <c r="J38" s="851"/>
      <c r="K38" s="661"/>
      <c r="L38" s="852"/>
    </row>
    <row r="39" spans="1:12" ht="15">
      <c r="A39" s="740"/>
      <c r="B39" s="660"/>
      <c r="D39" s="853"/>
      <c r="E39" s="853"/>
      <c r="F39" s="854"/>
      <c r="G39" s="855"/>
      <c r="K39" s="856"/>
      <c r="L39" s="857"/>
    </row>
    <row r="40" spans="1:12" ht="13.5">
      <c r="A40" s="740"/>
      <c r="B40" s="740"/>
      <c r="D40" s="853"/>
      <c r="E40" s="853"/>
      <c r="F40" s="854"/>
      <c r="G40" s="855"/>
      <c r="K40" s="856"/>
      <c r="L40" s="857"/>
    </row>
    <row r="41" spans="1:12" ht="13.5">
      <c r="A41" s="740"/>
      <c r="B41" s="740"/>
      <c r="D41" s="853"/>
      <c r="E41" s="853"/>
      <c r="F41" s="854"/>
      <c r="G41" s="855"/>
      <c r="K41" s="856"/>
      <c r="L41" s="857"/>
    </row>
    <row r="42" spans="1:2" ht="13.5">
      <c r="A42" s="740"/>
      <c r="B42" s="740"/>
    </row>
    <row r="43" spans="1:2" ht="13.5">
      <c r="A43" s="740"/>
      <c r="B43" s="740"/>
    </row>
    <row r="44" spans="1:2" ht="13.5">
      <c r="A44" s="740"/>
      <c r="B44" s="740"/>
    </row>
    <row r="45" spans="1:2" ht="13.5">
      <c r="A45" s="740"/>
      <c r="B45" s="740"/>
    </row>
    <row r="46" spans="1:2" ht="13.5">
      <c r="A46" s="740"/>
      <c r="B46" s="740"/>
    </row>
    <row r="47" spans="1:2" ht="13.5">
      <c r="A47" s="740"/>
      <c r="B47" s="740"/>
    </row>
    <row r="48" spans="1:2" ht="13.5">
      <c r="A48" s="740"/>
      <c r="B48" s="740"/>
    </row>
    <row r="49" spans="1:2" ht="13.5">
      <c r="A49" s="740"/>
      <c r="B49" s="740"/>
    </row>
    <row r="50" spans="1:2" ht="13.5">
      <c r="A50" s="740"/>
      <c r="B50" s="740"/>
    </row>
    <row r="51" spans="1:2" ht="13.5">
      <c r="A51" s="740"/>
      <c r="B51" s="740"/>
    </row>
    <row r="52" spans="1:2" ht="13.5">
      <c r="A52" s="740"/>
      <c r="B52" s="740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  <headerFooter alignWithMargins="0">
    <oddHeader>&amp;L
&amp;R&amp;"Times New Roman CE,kurzíva\&amp;14Vyhodnocení vlivu činnosti odštěpného závodu GEAM 
Dolní Rožínka na životní prostředí v roce 2001</oddHeader>
    <oddFooter>&amp;C&amp;"Times New Roman CE,kurzíva\&amp;14Stránka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Koscielniak Pavel</dc:creator>
  <cp:keywords/>
  <dc:description/>
  <cp:lastModifiedBy>toman</cp:lastModifiedBy>
  <cp:lastPrinted>1999-01-18T08:13:36Z</cp:lastPrinted>
  <dcterms:created xsi:type="dcterms:W3CDTF">1998-08-20T09:40:28Z</dcterms:created>
  <dcterms:modified xsi:type="dcterms:W3CDTF">2004-10-05T10:27:26Z</dcterms:modified>
  <cp:category/>
  <cp:version/>
  <cp:contentType/>
  <cp:contentStatus/>
</cp:coreProperties>
</file>